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LF_BITCLK" sheetId="2" r:id="rId1"/>
    <sheet name="HF_BITCLK" sheetId="3" r:id="rId2"/>
  </sheets>
  <calcPr calcId="145621"/>
</workbook>
</file>

<file path=xl/calcChain.xml><?xml version="1.0" encoding="utf-8"?>
<calcChain xmlns="http://schemas.openxmlformats.org/spreadsheetml/2006/main">
  <c r="M28" i="3" l="1"/>
  <c r="L28" i="3"/>
  <c r="K28" i="3"/>
  <c r="J28" i="3"/>
  <c r="I28" i="3"/>
  <c r="H28" i="3"/>
  <c r="G28" i="3"/>
  <c r="F28" i="3"/>
  <c r="E28" i="3"/>
  <c r="D28" i="3"/>
  <c r="C28" i="3"/>
  <c r="M24" i="3"/>
  <c r="L24" i="3"/>
  <c r="K24" i="3"/>
  <c r="J24" i="3"/>
  <c r="I24" i="3"/>
  <c r="H24" i="3"/>
  <c r="G24" i="3"/>
  <c r="F24" i="3"/>
  <c r="E24" i="3"/>
  <c r="D24" i="3"/>
  <c r="C24" i="3"/>
  <c r="M20" i="3"/>
  <c r="L20" i="3"/>
  <c r="K20" i="3"/>
  <c r="J20" i="3"/>
  <c r="I20" i="3"/>
  <c r="H20" i="3"/>
  <c r="G20" i="3"/>
  <c r="F20" i="3"/>
  <c r="E20" i="3"/>
  <c r="D20" i="3"/>
  <c r="C20" i="3"/>
  <c r="M16" i="3"/>
  <c r="L16" i="3"/>
  <c r="K16" i="3"/>
  <c r="J16" i="3"/>
  <c r="I16" i="3"/>
  <c r="H16" i="3"/>
  <c r="G16" i="3"/>
  <c r="F16" i="3"/>
  <c r="E16" i="3"/>
  <c r="D16" i="3"/>
  <c r="C16" i="3"/>
  <c r="M12" i="3"/>
  <c r="L12" i="3"/>
  <c r="K12" i="3"/>
  <c r="J12" i="3"/>
  <c r="I12" i="3"/>
  <c r="H12" i="3"/>
  <c r="G12" i="3"/>
  <c r="F12" i="3"/>
  <c r="E12" i="3"/>
  <c r="D12" i="3"/>
  <c r="C12" i="3"/>
  <c r="M6" i="3"/>
  <c r="M23" i="3" s="1"/>
  <c r="M25" i="3" s="1"/>
  <c r="L6" i="3"/>
  <c r="L15" i="3" s="1"/>
  <c r="L17" i="3" s="1"/>
  <c r="K6" i="3"/>
  <c r="K23" i="3" s="1"/>
  <c r="K25" i="3" s="1"/>
  <c r="J6" i="3"/>
  <c r="J23" i="3" s="1"/>
  <c r="J25" i="3" s="1"/>
  <c r="I6" i="3"/>
  <c r="I7" i="3" s="1"/>
  <c r="H6" i="3"/>
  <c r="H15" i="3" s="1"/>
  <c r="H17" i="3" s="1"/>
  <c r="G6" i="3"/>
  <c r="G15" i="3" s="1"/>
  <c r="G17" i="3" s="1"/>
  <c r="F6" i="3"/>
  <c r="F23" i="3" s="1"/>
  <c r="F25" i="3" s="1"/>
  <c r="E6" i="3"/>
  <c r="E8" i="3" s="1"/>
  <c r="D6" i="3"/>
  <c r="D10" i="3" s="1"/>
  <c r="C6" i="3"/>
  <c r="D26" i="3" s="1"/>
  <c r="M26" i="2"/>
  <c r="L26" i="2"/>
  <c r="K26" i="2"/>
  <c r="J26" i="2"/>
  <c r="I26" i="2"/>
  <c r="H26" i="2"/>
  <c r="G26" i="2"/>
  <c r="F26" i="2"/>
  <c r="E26" i="2"/>
  <c r="D26" i="2"/>
  <c r="C26" i="2"/>
  <c r="M22" i="2"/>
  <c r="L22" i="2"/>
  <c r="K22" i="2"/>
  <c r="J22" i="2"/>
  <c r="I22" i="2"/>
  <c r="H22" i="2"/>
  <c r="G22" i="2"/>
  <c r="F22" i="2"/>
  <c r="E22" i="2"/>
  <c r="D22" i="2"/>
  <c r="C22" i="2"/>
  <c r="M18" i="2"/>
  <c r="L18" i="2"/>
  <c r="K18" i="2"/>
  <c r="J18" i="2"/>
  <c r="I18" i="2"/>
  <c r="H18" i="2"/>
  <c r="G18" i="2"/>
  <c r="F18" i="2"/>
  <c r="E18" i="2"/>
  <c r="D18" i="2"/>
  <c r="C18" i="2"/>
  <c r="M14" i="2"/>
  <c r="L14" i="2"/>
  <c r="K14" i="2"/>
  <c r="J14" i="2"/>
  <c r="I14" i="2"/>
  <c r="H14" i="2"/>
  <c r="G14" i="2"/>
  <c r="F14" i="2"/>
  <c r="E14" i="2"/>
  <c r="D14" i="2"/>
  <c r="C14" i="2"/>
  <c r="D13" i="2"/>
  <c r="D15" i="2" s="1"/>
  <c r="M10" i="2"/>
  <c r="L10" i="2"/>
  <c r="K10" i="2"/>
  <c r="J10" i="2"/>
  <c r="I10" i="2"/>
  <c r="H10" i="2"/>
  <c r="G10" i="2"/>
  <c r="F10" i="2"/>
  <c r="E10" i="2"/>
  <c r="D10" i="2"/>
  <c r="C10" i="2"/>
  <c r="H8" i="2"/>
  <c r="M6" i="2"/>
  <c r="M13" i="2" s="1"/>
  <c r="M15" i="2" s="1"/>
  <c r="L6" i="2"/>
  <c r="L8" i="2" s="1"/>
  <c r="K6" i="2"/>
  <c r="J6" i="2"/>
  <c r="J21" i="2" s="1"/>
  <c r="J23" i="2" s="1"/>
  <c r="I6" i="2"/>
  <c r="I21" i="2" s="1"/>
  <c r="I23" i="2" s="1"/>
  <c r="H6" i="2"/>
  <c r="H13" i="2" s="1"/>
  <c r="H15" i="2" s="1"/>
  <c r="G6" i="2"/>
  <c r="F6" i="2"/>
  <c r="F21" i="2" s="1"/>
  <c r="F23" i="2" s="1"/>
  <c r="E6" i="2"/>
  <c r="E8" i="2" s="1"/>
  <c r="D6" i="2"/>
  <c r="D8" i="2" s="1"/>
  <c r="C6" i="2"/>
  <c r="D24" i="2" s="1"/>
  <c r="H7" i="3" l="1"/>
  <c r="K8" i="3"/>
  <c r="L21" i="2"/>
  <c r="L23" i="2" s="1"/>
  <c r="D21" i="2"/>
  <c r="D23" i="2" s="1"/>
  <c r="D25" i="2" s="1"/>
  <c r="D27" i="2" s="1"/>
  <c r="M7" i="3"/>
  <c r="E7" i="3"/>
  <c r="I8" i="3"/>
  <c r="H23" i="3"/>
  <c r="H25" i="3" s="1"/>
  <c r="L7" i="3"/>
  <c r="D7" i="3"/>
  <c r="G8" i="3"/>
  <c r="M8" i="3"/>
  <c r="J8" i="3"/>
  <c r="F8" i="3"/>
  <c r="K7" i="3"/>
  <c r="G7" i="3"/>
  <c r="J7" i="3"/>
  <c r="F7" i="3"/>
  <c r="L8" i="3"/>
  <c r="H8" i="3"/>
  <c r="D8" i="3"/>
  <c r="C8" i="3"/>
  <c r="C7" i="3"/>
  <c r="K10" i="3"/>
  <c r="D15" i="3"/>
  <c r="D17" i="3" s="1"/>
  <c r="K15" i="3"/>
  <c r="K17" i="3" s="1"/>
  <c r="D23" i="3"/>
  <c r="D25" i="3" s="1"/>
  <c r="D27" i="3" s="1"/>
  <c r="D29" i="3" s="1"/>
  <c r="L10" i="3"/>
  <c r="L23" i="3"/>
  <c r="L25" i="3" s="1"/>
  <c r="G23" i="3"/>
  <c r="G25" i="3" s="1"/>
  <c r="G10" i="3"/>
  <c r="H10" i="3"/>
  <c r="C23" i="3"/>
  <c r="C25" i="3" s="1"/>
  <c r="C27" i="3" s="1"/>
  <c r="C29" i="3" s="1"/>
  <c r="C15" i="3"/>
  <c r="C17" i="3" s="1"/>
  <c r="C19" i="3" s="1"/>
  <c r="C21" i="3" s="1"/>
  <c r="C10" i="3"/>
  <c r="C11" i="3" s="1"/>
  <c r="C13" i="3" s="1"/>
  <c r="E26" i="3"/>
  <c r="F26" i="3" s="1"/>
  <c r="F27" i="3" s="1"/>
  <c r="F29" i="3" s="1"/>
  <c r="D18" i="3"/>
  <c r="E10" i="3"/>
  <c r="I10" i="3"/>
  <c r="M10" i="3"/>
  <c r="E15" i="3"/>
  <c r="E17" i="3" s="1"/>
  <c r="I15" i="3"/>
  <c r="I17" i="3" s="1"/>
  <c r="M15" i="3"/>
  <c r="M17" i="3" s="1"/>
  <c r="E23" i="3"/>
  <c r="E25" i="3" s="1"/>
  <c r="I23" i="3"/>
  <c r="I25" i="3" s="1"/>
  <c r="F10" i="3"/>
  <c r="J10" i="3"/>
  <c r="F15" i="3"/>
  <c r="F17" i="3" s="1"/>
  <c r="J15" i="3"/>
  <c r="J17" i="3" s="1"/>
  <c r="I8" i="2"/>
  <c r="E13" i="2"/>
  <c r="E15" i="2" s="1"/>
  <c r="J13" i="2"/>
  <c r="J15" i="2" s="1"/>
  <c r="E21" i="2"/>
  <c r="E23" i="2" s="1"/>
  <c r="E25" i="2" s="1"/>
  <c r="E27" i="2" s="1"/>
  <c r="M21" i="2"/>
  <c r="M23" i="2" s="1"/>
  <c r="J8" i="2"/>
  <c r="F13" i="2"/>
  <c r="F15" i="2" s="1"/>
  <c r="L13" i="2"/>
  <c r="L15" i="2" s="1"/>
  <c r="H21" i="2"/>
  <c r="H23" i="2" s="1"/>
  <c r="M8" i="2"/>
  <c r="I13" i="2"/>
  <c r="I15" i="2" s="1"/>
  <c r="F8" i="2"/>
  <c r="E24" i="2"/>
  <c r="F24" i="2" s="1"/>
  <c r="D16" i="2"/>
  <c r="D17" i="2" s="1"/>
  <c r="D19" i="2" s="1"/>
  <c r="C8" i="2"/>
  <c r="C9" i="2" s="1"/>
  <c r="C11" i="2" s="1"/>
  <c r="G8" i="2"/>
  <c r="K8" i="2"/>
  <c r="C13" i="2"/>
  <c r="C15" i="2" s="1"/>
  <c r="C17" i="2" s="1"/>
  <c r="C19" i="2" s="1"/>
  <c r="G13" i="2"/>
  <c r="G15" i="2" s="1"/>
  <c r="K13" i="2"/>
  <c r="K15" i="2" s="1"/>
  <c r="C21" i="2"/>
  <c r="C23" i="2" s="1"/>
  <c r="C25" i="2" s="1"/>
  <c r="C27" i="2" s="1"/>
  <c r="G21" i="2"/>
  <c r="G23" i="2" s="1"/>
  <c r="K21" i="2"/>
  <c r="K23" i="2" s="1"/>
  <c r="D11" i="3" l="1"/>
  <c r="D13" i="3" s="1"/>
  <c r="D19" i="3"/>
  <c r="D21" i="3" s="1"/>
  <c r="E27" i="3"/>
  <c r="E29" i="3" s="1"/>
  <c r="E18" i="3"/>
  <c r="E19" i="3" s="1"/>
  <c r="E21" i="3" s="1"/>
  <c r="G26" i="3"/>
  <c r="F25" i="2"/>
  <c r="F27" i="2" s="1"/>
  <c r="G24" i="2"/>
  <c r="H24" i="2" s="1"/>
  <c r="I24" i="2" s="1"/>
  <c r="E16" i="2"/>
  <c r="D9" i="2"/>
  <c r="E11" i="3" l="1"/>
  <c r="F11" i="3" s="1"/>
  <c r="F18" i="3"/>
  <c r="G18" i="3" s="1"/>
  <c r="H26" i="3"/>
  <c r="G27" i="3"/>
  <c r="G29" i="3" s="1"/>
  <c r="G25" i="2"/>
  <c r="G27" i="2" s="1"/>
  <c r="H25" i="2"/>
  <c r="H27" i="2" s="1"/>
  <c r="I25" i="2"/>
  <c r="I27" i="2" s="1"/>
  <c r="J24" i="2"/>
  <c r="F16" i="2"/>
  <c r="E17" i="2"/>
  <c r="E19" i="2" s="1"/>
  <c r="D11" i="2"/>
  <c r="E9" i="2"/>
  <c r="E13" i="3" l="1"/>
  <c r="F19" i="3"/>
  <c r="F21" i="3" s="1"/>
  <c r="H27" i="3"/>
  <c r="H29" i="3" s="1"/>
  <c r="I26" i="3"/>
  <c r="H18" i="3"/>
  <c r="G19" i="3"/>
  <c r="G21" i="3" s="1"/>
  <c r="G11" i="3"/>
  <c r="F13" i="3"/>
  <c r="G16" i="2"/>
  <c r="F17" i="2"/>
  <c r="F19" i="2" s="1"/>
  <c r="F9" i="2"/>
  <c r="E11" i="2"/>
  <c r="J25" i="2"/>
  <c r="J27" i="2" s="1"/>
  <c r="K24" i="2"/>
  <c r="H11" i="3" l="1"/>
  <c r="G13" i="3"/>
  <c r="I18" i="3"/>
  <c r="H19" i="3"/>
  <c r="H21" i="3" s="1"/>
  <c r="J26" i="3"/>
  <c r="I27" i="3"/>
  <c r="I29" i="3" s="1"/>
  <c r="H16" i="2"/>
  <c r="G17" i="2"/>
  <c r="G19" i="2" s="1"/>
  <c r="G9" i="2"/>
  <c r="F11" i="2"/>
  <c r="K25" i="2"/>
  <c r="K27" i="2" s="1"/>
  <c r="L24" i="2"/>
  <c r="J27" i="3" l="1"/>
  <c r="J29" i="3" s="1"/>
  <c r="K26" i="3"/>
  <c r="I11" i="3"/>
  <c r="H13" i="3"/>
  <c r="I19" i="3"/>
  <c r="I21" i="3" s="1"/>
  <c r="J18" i="3"/>
  <c r="H17" i="2"/>
  <c r="H19" i="2" s="1"/>
  <c r="I16" i="2"/>
  <c r="G11" i="2"/>
  <c r="H9" i="2"/>
  <c r="M24" i="2"/>
  <c r="M25" i="2" s="1"/>
  <c r="M27" i="2" s="1"/>
  <c r="L25" i="2"/>
  <c r="L27" i="2" s="1"/>
  <c r="J11" i="3" l="1"/>
  <c r="I13" i="3"/>
  <c r="J19" i="3"/>
  <c r="J21" i="3" s="1"/>
  <c r="K18" i="3"/>
  <c r="K27" i="3"/>
  <c r="K29" i="3" s="1"/>
  <c r="L26" i="3"/>
  <c r="H11" i="2"/>
  <c r="I9" i="2"/>
  <c r="I17" i="2"/>
  <c r="I19" i="2" s="1"/>
  <c r="J16" i="2"/>
  <c r="K11" i="3" l="1"/>
  <c r="J13" i="3"/>
  <c r="L18" i="3"/>
  <c r="K19" i="3"/>
  <c r="K21" i="3" s="1"/>
  <c r="L27" i="3"/>
  <c r="L29" i="3" s="1"/>
  <c r="M26" i="3"/>
  <c r="M27" i="3" s="1"/>
  <c r="M29" i="3" s="1"/>
  <c r="J17" i="2"/>
  <c r="J19" i="2" s="1"/>
  <c r="K16" i="2"/>
  <c r="J9" i="2"/>
  <c r="I11" i="2"/>
  <c r="K13" i="3" l="1"/>
  <c r="L11" i="3"/>
  <c r="M18" i="3"/>
  <c r="M19" i="3" s="1"/>
  <c r="M21" i="3" s="1"/>
  <c r="L19" i="3"/>
  <c r="L21" i="3" s="1"/>
  <c r="L16" i="2"/>
  <c r="K17" i="2"/>
  <c r="K19" i="2" s="1"/>
  <c r="K9" i="2"/>
  <c r="J11" i="2"/>
  <c r="M11" i="3" l="1"/>
  <c r="M13" i="3" s="1"/>
  <c r="L13" i="3"/>
  <c r="L9" i="2"/>
  <c r="K11" i="2"/>
  <c r="M16" i="2"/>
  <c r="M17" i="2" s="1"/>
  <c r="M19" i="2" s="1"/>
  <c r="L17" i="2"/>
  <c r="L19" i="2" s="1"/>
  <c r="M9" i="2" l="1"/>
  <c r="M11" i="2" s="1"/>
  <c r="L11" i="2"/>
</calcChain>
</file>

<file path=xl/sharedStrings.xml><?xml version="1.0" encoding="utf-8"?>
<sst xmlns="http://schemas.openxmlformats.org/spreadsheetml/2006/main" count="72" uniqueCount="33">
  <si>
    <t>t_bit_period_RX</t>
  </si>
  <si>
    <t>Error_RX</t>
  </si>
  <si>
    <t>t_bit_period_TX</t>
  </si>
  <si>
    <t>Error_TX</t>
  </si>
  <si>
    <t>bit</t>
  </si>
  <si>
    <t>Start</t>
  </si>
  <si>
    <t>LSB</t>
  </si>
  <si>
    <t>bit1</t>
  </si>
  <si>
    <t>bit2</t>
  </si>
  <si>
    <t>bit3</t>
  </si>
  <si>
    <t>bit4</t>
  </si>
  <si>
    <t>bit5</t>
  </si>
  <si>
    <t>bit6</t>
  </si>
  <si>
    <t>MSB</t>
  </si>
  <si>
    <t>Parity bit</t>
  </si>
  <si>
    <t>Stop</t>
  </si>
  <si>
    <t>UCBRx</t>
  </si>
  <si>
    <t>Tsync+</t>
  </si>
  <si>
    <t>Tsync-</t>
  </si>
  <si>
    <t>INT(0.5UCBRx)+m[i]</t>
  </si>
  <si>
    <t>t_bits_TX</t>
  </si>
  <si>
    <t>t_bits_ideal_TX</t>
  </si>
  <si>
    <t>BITCLK (Baud Rate)</t>
  </si>
  <si>
    <t>BRCLK</t>
  </si>
  <si>
    <t>INT(BRCLK/BITCLK)</t>
  </si>
  <si>
    <t>UCBRFx</t>
  </si>
  <si>
    <t>UCBRSx (0XB6)</t>
  </si>
  <si>
    <t>UCBRSx (0X55)</t>
  </si>
  <si>
    <t>t_bits_before_RX</t>
  </si>
  <si>
    <t>t_bits_RX</t>
  </si>
  <si>
    <t>t_bits_ideal_RX</t>
  </si>
  <si>
    <t>t_bis_ideal_RX</t>
  </si>
  <si>
    <t>Input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</si>
</sst>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  <xf numFmtId="0" fontId="1" fillId="0" borderId="1" xfId="0" applyFont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85" zoomScaleNormal="85" workbookViewId="0">
      <selection activeCell="O14" sqref="O14"/>
    </sheetView>
  </sheetViews>
  <sheetFormatPr defaultRowHeight="15" x14ac:dyDescent="0.25"/>
  <cols>
    <col min="2" max="2" width="19.5703125" customWidth="1"/>
    <col min="3" max="13" width="15" bestFit="1" customWidth="1"/>
    <col min="15" max="15" width="11" bestFit="1" customWidth="1"/>
  </cols>
  <sheetData>
    <row r="2" spans="2:15" ht="15.75" x14ac:dyDescent="0.25">
      <c r="B2" s="5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</row>
    <row r="3" spans="2:15" ht="15.75" x14ac:dyDescent="0.25">
      <c r="B3" s="5" t="s">
        <v>4</v>
      </c>
      <c r="C3" s="5">
        <v>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</row>
    <row r="4" spans="2:15" ht="15.75" x14ac:dyDescent="0.25">
      <c r="B4" s="8" t="s">
        <v>23</v>
      </c>
      <c r="C4" s="8">
        <v>32768</v>
      </c>
      <c r="D4" s="8">
        <v>32768</v>
      </c>
      <c r="E4" s="8">
        <v>32768</v>
      </c>
      <c r="F4" s="8">
        <v>32768</v>
      </c>
      <c r="G4" s="8">
        <v>32768</v>
      </c>
      <c r="H4" s="8">
        <v>32768</v>
      </c>
      <c r="I4" s="8">
        <v>32768</v>
      </c>
      <c r="J4" s="8">
        <v>32768</v>
      </c>
      <c r="K4" s="8">
        <v>32768</v>
      </c>
      <c r="L4" s="8">
        <v>32768</v>
      </c>
      <c r="M4" s="8">
        <v>32768</v>
      </c>
      <c r="O4" s="10" t="s">
        <v>32</v>
      </c>
    </row>
    <row r="5" spans="2:15" ht="15.75" x14ac:dyDescent="0.25">
      <c r="B5" s="8" t="s">
        <v>22</v>
      </c>
      <c r="C5" s="8">
        <v>2400</v>
      </c>
      <c r="D5" s="8">
        <v>2400</v>
      </c>
      <c r="E5" s="8">
        <v>2400</v>
      </c>
      <c r="F5" s="8">
        <v>2400</v>
      </c>
      <c r="G5" s="8">
        <v>2400</v>
      </c>
      <c r="H5" s="8">
        <v>2400</v>
      </c>
      <c r="I5" s="8">
        <v>2400</v>
      </c>
      <c r="J5" s="8">
        <v>2400</v>
      </c>
      <c r="K5" s="8">
        <v>2400</v>
      </c>
      <c r="L5" s="8">
        <v>2400</v>
      </c>
      <c r="M5" s="8">
        <v>2400</v>
      </c>
    </row>
    <row r="6" spans="2:15" ht="15.75" x14ac:dyDescent="0.25">
      <c r="B6" s="5" t="s">
        <v>16</v>
      </c>
      <c r="C6" s="5">
        <f>INT(C4/C5)</f>
        <v>13</v>
      </c>
      <c r="D6" s="5">
        <f t="shared" ref="D6:M6" si="0">INT(D4/D5)</f>
        <v>13</v>
      </c>
      <c r="E6" s="5">
        <f t="shared" si="0"/>
        <v>13</v>
      </c>
      <c r="F6" s="5">
        <f t="shared" si="0"/>
        <v>13</v>
      </c>
      <c r="G6" s="5">
        <f t="shared" si="0"/>
        <v>13</v>
      </c>
      <c r="H6" s="5">
        <f t="shared" si="0"/>
        <v>13</v>
      </c>
      <c r="I6" s="5">
        <f t="shared" si="0"/>
        <v>13</v>
      </c>
      <c r="J6" s="5">
        <f t="shared" si="0"/>
        <v>13</v>
      </c>
      <c r="K6" s="5">
        <f t="shared" si="0"/>
        <v>13</v>
      </c>
      <c r="L6" s="5">
        <f t="shared" si="0"/>
        <v>13</v>
      </c>
      <c r="M6" s="5">
        <f t="shared" si="0"/>
        <v>13</v>
      </c>
    </row>
    <row r="7" spans="2:15" ht="15.75" x14ac:dyDescent="0.25">
      <c r="B7" s="8" t="s">
        <v>26</v>
      </c>
      <c r="C7" s="8">
        <v>1</v>
      </c>
      <c r="D7" s="8">
        <v>0</v>
      </c>
      <c r="E7" s="8">
        <v>1</v>
      </c>
      <c r="F7" s="8">
        <v>1</v>
      </c>
      <c r="G7" s="8">
        <v>0</v>
      </c>
      <c r="H7" s="8">
        <v>1</v>
      </c>
      <c r="I7" s="8">
        <v>1</v>
      </c>
      <c r="J7" s="8">
        <v>0</v>
      </c>
      <c r="K7" s="8">
        <v>1</v>
      </c>
      <c r="L7" s="8">
        <v>0</v>
      </c>
      <c r="M7" s="8">
        <v>1</v>
      </c>
    </row>
    <row r="8" spans="2:15" ht="15.75" x14ac:dyDescent="0.25">
      <c r="B8" s="5" t="s">
        <v>2</v>
      </c>
      <c r="C8" s="5">
        <f>(C6+C7)/C4</f>
        <v>4.2724609375E-4</v>
      </c>
      <c r="D8" s="5">
        <f>(D6+D7)/D4</f>
        <v>3.96728515625E-4</v>
      </c>
      <c r="E8" s="5">
        <f t="shared" ref="E8:J8" si="1">(E6+E7)/E4</f>
        <v>4.2724609375E-4</v>
      </c>
      <c r="F8" s="5">
        <f t="shared" si="1"/>
        <v>4.2724609375E-4</v>
      </c>
      <c r="G8" s="5">
        <f t="shared" si="1"/>
        <v>3.96728515625E-4</v>
      </c>
      <c r="H8" s="5">
        <f t="shared" si="1"/>
        <v>4.2724609375E-4</v>
      </c>
      <c r="I8" s="5">
        <f t="shared" si="1"/>
        <v>4.2724609375E-4</v>
      </c>
      <c r="J8" s="5">
        <f t="shared" si="1"/>
        <v>3.96728515625E-4</v>
      </c>
      <c r="K8" s="5">
        <f>(K6+K7)/K4</f>
        <v>4.2724609375E-4</v>
      </c>
      <c r="L8" s="5">
        <f t="shared" ref="L8:M8" si="2">(L6+L7)/L4</f>
        <v>3.96728515625E-4</v>
      </c>
      <c r="M8" s="5">
        <f t="shared" si="2"/>
        <v>4.2724609375E-4</v>
      </c>
    </row>
    <row r="9" spans="2:15" ht="15.75" x14ac:dyDescent="0.25">
      <c r="B9" s="5" t="s">
        <v>20</v>
      </c>
      <c r="C9" s="5">
        <f>C8</f>
        <v>4.2724609375E-4</v>
      </c>
      <c r="D9" s="5">
        <f>C9+D8</f>
        <v>8.23974609375E-4</v>
      </c>
      <c r="E9" s="5">
        <f t="shared" ref="E9:M9" si="3">D9+E8</f>
        <v>1.251220703125E-3</v>
      </c>
      <c r="F9" s="5">
        <f t="shared" si="3"/>
        <v>1.678466796875E-3</v>
      </c>
      <c r="G9" s="5">
        <f t="shared" si="3"/>
        <v>2.0751953125E-3</v>
      </c>
      <c r="H9" s="5">
        <f t="shared" si="3"/>
        <v>2.50244140625E-3</v>
      </c>
      <c r="I9" s="5">
        <f t="shared" si="3"/>
        <v>2.9296875E-3</v>
      </c>
      <c r="J9" s="5">
        <f t="shared" si="3"/>
        <v>3.326416015625E-3</v>
      </c>
      <c r="K9" s="5">
        <f t="shared" si="3"/>
        <v>3.753662109375E-3</v>
      </c>
      <c r="L9" s="5">
        <f t="shared" si="3"/>
        <v>4.150390625E-3</v>
      </c>
      <c r="M9" s="5">
        <f t="shared" si="3"/>
        <v>4.57763671875E-3</v>
      </c>
    </row>
    <row r="10" spans="2:15" ht="15.75" x14ac:dyDescent="0.25">
      <c r="B10" s="5" t="s">
        <v>21</v>
      </c>
      <c r="C10" s="5">
        <f>(C3+1)/C5</f>
        <v>4.1666666666666669E-4</v>
      </c>
      <c r="D10" s="5">
        <f t="shared" ref="D10:M10" si="4">(D3+1)/D5</f>
        <v>8.3333333333333339E-4</v>
      </c>
      <c r="E10" s="5">
        <f t="shared" si="4"/>
        <v>1.25E-3</v>
      </c>
      <c r="F10" s="5">
        <f t="shared" si="4"/>
        <v>1.6666666666666668E-3</v>
      </c>
      <c r="G10" s="5">
        <f t="shared" si="4"/>
        <v>2.0833333333333333E-3</v>
      </c>
      <c r="H10" s="5">
        <f t="shared" si="4"/>
        <v>2.5000000000000001E-3</v>
      </c>
      <c r="I10" s="5">
        <f t="shared" si="4"/>
        <v>2.9166666666666668E-3</v>
      </c>
      <c r="J10" s="5">
        <f t="shared" si="4"/>
        <v>3.3333333333333335E-3</v>
      </c>
      <c r="K10" s="5">
        <f t="shared" si="4"/>
        <v>3.7499999999999999E-3</v>
      </c>
      <c r="L10" s="5">
        <f t="shared" si="4"/>
        <v>4.1666666666666666E-3</v>
      </c>
      <c r="M10" s="5">
        <f t="shared" si="4"/>
        <v>4.5833333333333334E-3</v>
      </c>
    </row>
    <row r="11" spans="2:15" ht="15.75" x14ac:dyDescent="0.25">
      <c r="B11" s="5" t="s">
        <v>3</v>
      </c>
      <c r="C11" s="6">
        <f>(C10-C9)*C5*100</f>
        <v>-2.5390624999999938</v>
      </c>
      <c r="D11" s="6">
        <f t="shared" ref="D11:M11" si="5">(D10-D9)*D5*100</f>
        <v>2.2460937500000129</v>
      </c>
      <c r="E11" s="6">
        <f t="shared" si="5"/>
        <v>-0.29296874999999378</v>
      </c>
      <c r="F11" s="6">
        <f t="shared" si="5"/>
        <v>-2.8320312499999742</v>
      </c>
      <c r="G11" s="6">
        <f t="shared" si="5"/>
        <v>1.9531249999999931</v>
      </c>
      <c r="H11" s="6">
        <f t="shared" si="5"/>
        <v>-0.58593749999998757</v>
      </c>
      <c r="I11" s="7">
        <f t="shared" si="5"/>
        <v>-3.124999999999968</v>
      </c>
      <c r="J11" s="6">
        <f t="shared" si="5"/>
        <v>1.6601562500000513</v>
      </c>
      <c r="K11" s="6">
        <f t="shared" si="5"/>
        <v>-0.87890625000003331</v>
      </c>
      <c r="L11" s="7">
        <f t="shared" si="5"/>
        <v>3.9062499999999862</v>
      </c>
      <c r="M11" s="6">
        <f t="shared" si="5"/>
        <v>1.3671875000000056</v>
      </c>
    </row>
    <row r="12" spans="2:15" ht="15.75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2:15" ht="15.75" x14ac:dyDescent="0.25">
      <c r="B13" s="5" t="s">
        <v>19</v>
      </c>
      <c r="C13" s="5">
        <f t="shared" ref="C13:M13" si="6">INT(C6/2)+C7</f>
        <v>7</v>
      </c>
      <c r="D13" s="5">
        <f t="shared" si="6"/>
        <v>6</v>
      </c>
      <c r="E13" s="5">
        <f t="shared" si="6"/>
        <v>7</v>
      </c>
      <c r="F13" s="5">
        <f t="shared" si="6"/>
        <v>7</v>
      </c>
      <c r="G13" s="5">
        <f t="shared" si="6"/>
        <v>6</v>
      </c>
      <c r="H13" s="5">
        <f t="shared" si="6"/>
        <v>7</v>
      </c>
      <c r="I13" s="5">
        <f t="shared" si="6"/>
        <v>7</v>
      </c>
      <c r="J13" s="5">
        <f t="shared" si="6"/>
        <v>6</v>
      </c>
      <c r="K13" s="5">
        <f t="shared" si="6"/>
        <v>7</v>
      </c>
      <c r="L13" s="5">
        <f t="shared" si="6"/>
        <v>6</v>
      </c>
      <c r="M13" s="5">
        <f t="shared" si="6"/>
        <v>7</v>
      </c>
    </row>
    <row r="14" spans="2:15" ht="15.75" x14ac:dyDescent="0.25">
      <c r="B14" s="5" t="s">
        <v>17</v>
      </c>
      <c r="C14" s="5">
        <f t="shared" ref="C14:M14" si="7">0.5/C4</f>
        <v>1.52587890625E-5</v>
      </c>
      <c r="D14" s="5">
        <f t="shared" si="7"/>
        <v>1.52587890625E-5</v>
      </c>
      <c r="E14" s="5">
        <f t="shared" si="7"/>
        <v>1.52587890625E-5</v>
      </c>
      <c r="F14" s="5">
        <f t="shared" si="7"/>
        <v>1.52587890625E-5</v>
      </c>
      <c r="G14" s="5">
        <f t="shared" si="7"/>
        <v>1.52587890625E-5</v>
      </c>
      <c r="H14" s="5">
        <f t="shared" si="7"/>
        <v>1.52587890625E-5</v>
      </c>
      <c r="I14" s="5">
        <f t="shared" si="7"/>
        <v>1.52587890625E-5</v>
      </c>
      <c r="J14" s="5">
        <f t="shared" si="7"/>
        <v>1.52587890625E-5</v>
      </c>
      <c r="K14" s="5">
        <f t="shared" si="7"/>
        <v>1.52587890625E-5</v>
      </c>
      <c r="L14" s="5">
        <f t="shared" si="7"/>
        <v>1.52587890625E-5</v>
      </c>
      <c r="M14" s="5">
        <f t="shared" si="7"/>
        <v>1.52587890625E-5</v>
      </c>
    </row>
    <row r="15" spans="2:15" ht="15.75" x14ac:dyDescent="0.25">
      <c r="B15" s="5" t="s">
        <v>0</v>
      </c>
      <c r="C15" s="5">
        <f t="shared" ref="C15:M15" si="8">C13/C4</f>
        <v>2.13623046875E-4</v>
      </c>
      <c r="D15" s="5">
        <f t="shared" si="8"/>
        <v>1.8310546875E-4</v>
      </c>
      <c r="E15" s="5">
        <f t="shared" si="8"/>
        <v>2.13623046875E-4</v>
      </c>
      <c r="F15" s="5">
        <f t="shared" si="8"/>
        <v>2.13623046875E-4</v>
      </c>
      <c r="G15" s="5">
        <f t="shared" si="8"/>
        <v>1.8310546875E-4</v>
      </c>
      <c r="H15" s="5">
        <f t="shared" si="8"/>
        <v>2.13623046875E-4</v>
      </c>
      <c r="I15" s="5">
        <f t="shared" si="8"/>
        <v>2.13623046875E-4</v>
      </c>
      <c r="J15" s="5">
        <f t="shared" si="8"/>
        <v>1.8310546875E-4</v>
      </c>
      <c r="K15" s="5">
        <f t="shared" si="8"/>
        <v>2.13623046875E-4</v>
      </c>
      <c r="L15" s="5">
        <f t="shared" si="8"/>
        <v>1.8310546875E-4</v>
      </c>
      <c r="M15" s="5">
        <f t="shared" si="8"/>
        <v>2.13623046875E-4</v>
      </c>
    </row>
    <row r="16" spans="2:15" ht="15.75" x14ac:dyDescent="0.25">
      <c r="B16" s="5" t="s">
        <v>28</v>
      </c>
      <c r="C16" s="5">
        <v>0</v>
      </c>
      <c r="D16" s="5">
        <f t="shared" ref="D16:M16" si="9">(C6+C7)/C4+C16</f>
        <v>4.2724609375E-4</v>
      </c>
      <c r="E16" s="5">
        <f t="shared" si="9"/>
        <v>8.23974609375E-4</v>
      </c>
      <c r="F16" s="5">
        <f t="shared" si="9"/>
        <v>1.251220703125E-3</v>
      </c>
      <c r="G16" s="5">
        <f t="shared" si="9"/>
        <v>1.678466796875E-3</v>
      </c>
      <c r="H16" s="5">
        <f t="shared" si="9"/>
        <v>2.0751953125E-3</v>
      </c>
      <c r="I16" s="5">
        <f t="shared" si="9"/>
        <v>2.50244140625E-3</v>
      </c>
      <c r="J16" s="5">
        <f t="shared" si="9"/>
        <v>2.9296875E-3</v>
      </c>
      <c r="K16" s="5">
        <f t="shared" si="9"/>
        <v>3.326416015625E-3</v>
      </c>
      <c r="L16" s="5">
        <f t="shared" si="9"/>
        <v>3.753662109375E-3</v>
      </c>
      <c r="M16" s="5">
        <f t="shared" si="9"/>
        <v>4.150390625E-3</v>
      </c>
    </row>
    <row r="17" spans="2:14" ht="15.75" x14ac:dyDescent="0.25">
      <c r="B17" s="5" t="s">
        <v>29</v>
      </c>
      <c r="C17" s="5">
        <f>C14+C15+C16</f>
        <v>2.288818359375E-4</v>
      </c>
      <c r="D17" s="5">
        <f t="shared" ref="D17:M17" si="10">D14+D15+D16</f>
        <v>6.256103515625E-4</v>
      </c>
      <c r="E17" s="5">
        <f t="shared" si="10"/>
        <v>1.0528564453125E-3</v>
      </c>
      <c r="F17" s="5">
        <f t="shared" si="10"/>
        <v>1.4801025390625E-3</v>
      </c>
      <c r="G17" s="5">
        <f t="shared" si="10"/>
        <v>1.8768310546875E-3</v>
      </c>
      <c r="H17" s="5">
        <f t="shared" si="10"/>
        <v>2.3040771484375E-3</v>
      </c>
      <c r="I17" s="5">
        <f t="shared" si="10"/>
        <v>2.7313232421875E-3</v>
      </c>
      <c r="J17" s="5">
        <f t="shared" si="10"/>
        <v>3.1280517578125E-3</v>
      </c>
      <c r="K17" s="5">
        <f t="shared" si="10"/>
        <v>3.5552978515625E-3</v>
      </c>
      <c r="L17" s="5">
        <f t="shared" si="10"/>
        <v>3.9520263671875E-3</v>
      </c>
      <c r="M17" s="5">
        <f t="shared" si="10"/>
        <v>4.3792724609375E-3</v>
      </c>
    </row>
    <row r="18" spans="2:14" ht="15.75" x14ac:dyDescent="0.25">
      <c r="B18" s="5" t="s">
        <v>30</v>
      </c>
      <c r="C18" s="5">
        <f t="shared" ref="C18:M18" si="11">(C3+0.5)/C5</f>
        <v>2.0833333333333335E-4</v>
      </c>
      <c r="D18" s="5">
        <f t="shared" si="11"/>
        <v>6.2500000000000001E-4</v>
      </c>
      <c r="E18" s="5">
        <f t="shared" si="11"/>
        <v>1.0416666666666667E-3</v>
      </c>
      <c r="F18" s="5">
        <f t="shared" si="11"/>
        <v>1.4583333333333334E-3</v>
      </c>
      <c r="G18" s="5">
        <f t="shared" si="11"/>
        <v>1.8749999999999999E-3</v>
      </c>
      <c r="H18" s="5">
        <f t="shared" si="11"/>
        <v>2.2916666666666667E-3</v>
      </c>
      <c r="I18" s="5">
        <f t="shared" si="11"/>
        <v>2.7083333333333334E-3</v>
      </c>
      <c r="J18" s="5">
        <f t="shared" si="11"/>
        <v>3.1250000000000002E-3</v>
      </c>
      <c r="K18" s="5">
        <f t="shared" si="11"/>
        <v>3.5416666666666665E-3</v>
      </c>
      <c r="L18" s="5">
        <f t="shared" si="11"/>
        <v>3.9583333333333337E-3</v>
      </c>
      <c r="M18" s="5">
        <f t="shared" si="11"/>
        <v>4.3750000000000004E-3</v>
      </c>
    </row>
    <row r="19" spans="2:14" ht="15.75" x14ac:dyDescent="0.25">
      <c r="B19" s="5" t="s">
        <v>1</v>
      </c>
      <c r="C19" s="6">
        <f t="shared" ref="C19:M19" si="12">(C18-C17)*C5*100</f>
        <v>-4.9316406249999964</v>
      </c>
      <c r="D19" s="6">
        <f t="shared" si="12"/>
        <v>-0.14648437499999689</v>
      </c>
      <c r="E19" s="6">
        <f t="shared" si="12"/>
        <v>-2.6855468750000036</v>
      </c>
      <c r="F19" s="6">
        <f t="shared" si="12"/>
        <v>-5.224609374999984</v>
      </c>
      <c r="G19" s="6">
        <f t="shared" si="12"/>
        <v>-0.43945312500001665</v>
      </c>
      <c r="H19" s="6">
        <f t="shared" si="12"/>
        <v>-2.9785156249999973</v>
      </c>
      <c r="I19" s="7">
        <f t="shared" si="12"/>
        <v>-5.5175781249999778</v>
      </c>
      <c r="J19" s="6">
        <f t="shared" si="12"/>
        <v>-0.73242187499995837</v>
      </c>
      <c r="K19" s="6">
        <f t="shared" si="12"/>
        <v>-3.2714843750000431</v>
      </c>
      <c r="L19" s="6">
        <f t="shared" si="12"/>
        <v>1.5136718750000804</v>
      </c>
      <c r="M19" s="6">
        <f t="shared" si="12"/>
        <v>-1.0253906249999001</v>
      </c>
    </row>
    <row r="20" spans="2:14" ht="15.75" x14ac:dyDescent="0.2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2:14" ht="15.75" x14ac:dyDescent="0.25">
      <c r="B21" s="5" t="s">
        <v>19</v>
      </c>
      <c r="C21" s="5">
        <f t="shared" ref="C21:M21" si="13">INT(C6/2)+C7</f>
        <v>7</v>
      </c>
      <c r="D21" s="5">
        <f t="shared" si="13"/>
        <v>6</v>
      </c>
      <c r="E21" s="5">
        <f t="shared" si="13"/>
        <v>7</v>
      </c>
      <c r="F21" s="5">
        <f t="shared" si="13"/>
        <v>7</v>
      </c>
      <c r="G21" s="5">
        <f t="shared" si="13"/>
        <v>6</v>
      </c>
      <c r="H21" s="5">
        <f t="shared" si="13"/>
        <v>7</v>
      </c>
      <c r="I21" s="5">
        <f t="shared" si="13"/>
        <v>7</v>
      </c>
      <c r="J21" s="5">
        <f t="shared" si="13"/>
        <v>6</v>
      </c>
      <c r="K21" s="5">
        <f t="shared" si="13"/>
        <v>7</v>
      </c>
      <c r="L21" s="5">
        <f t="shared" si="13"/>
        <v>6</v>
      </c>
      <c r="M21" s="5">
        <f t="shared" si="13"/>
        <v>7</v>
      </c>
      <c r="N21" s="1"/>
    </row>
    <row r="22" spans="2:14" ht="15.75" x14ac:dyDescent="0.25">
      <c r="B22" s="5" t="s">
        <v>18</v>
      </c>
      <c r="C22" s="5">
        <f t="shared" ref="C22:M22" si="14">-0.5/C4</f>
        <v>-1.52587890625E-5</v>
      </c>
      <c r="D22" s="5">
        <f t="shared" si="14"/>
        <v>-1.52587890625E-5</v>
      </c>
      <c r="E22" s="5">
        <f t="shared" si="14"/>
        <v>-1.52587890625E-5</v>
      </c>
      <c r="F22" s="5">
        <f t="shared" si="14"/>
        <v>-1.52587890625E-5</v>
      </c>
      <c r="G22" s="5">
        <f t="shared" si="14"/>
        <v>-1.52587890625E-5</v>
      </c>
      <c r="H22" s="5">
        <f t="shared" si="14"/>
        <v>-1.52587890625E-5</v>
      </c>
      <c r="I22" s="5">
        <f t="shared" si="14"/>
        <v>-1.52587890625E-5</v>
      </c>
      <c r="J22" s="5">
        <f t="shared" si="14"/>
        <v>-1.52587890625E-5</v>
      </c>
      <c r="K22" s="5">
        <f t="shared" si="14"/>
        <v>-1.52587890625E-5</v>
      </c>
      <c r="L22" s="5">
        <f t="shared" si="14"/>
        <v>-1.52587890625E-5</v>
      </c>
      <c r="M22" s="5">
        <f t="shared" si="14"/>
        <v>-1.52587890625E-5</v>
      </c>
    </row>
    <row r="23" spans="2:14" ht="15.75" x14ac:dyDescent="0.25">
      <c r="B23" s="5" t="s">
        <v>0</v>
      </c>
      <c r="C23" s="5">
        <f t="shared" ref="C23:M23" si="15">C21/C4</f>
        <v>2.13623046875E-4</v>
      </c>
      <c r="D23" s="5">
        <f t="shared" si="15"/>
        <v>1.8310546875E-4</v>
      </c>
      <c r="E23" s="5">
        <f t="shared" si="15"/>
        <v>2.13623046875E-4</v>
      </c>
      <c r="F23" s="5">
        <f t="shared" si="15"/>
        <v>2.13623046875E-4</v>
      </c>
      <c r="G23" s="5">
        <f t="shared" si="15"/>
        <v>1.8310546875E-4</v>
      </c>
      <c r="H23" s="5">
        <f t="shared" si="15"/>
        <v>2.13623046875E-4</v>
      </c>
      <c r="I23" s="5">
        <f t="shared" si="15"/>
        <v>2.13623046875E-4</v>
      </c>
      <c r="J23" s="5">
        <f t="shared" si="15"/>
        <v>1.8310546875E-4</v>
      </c>
      <c r="K23" s="5">
        <f t="shared" si="15"/>
        <v>2.13623046875E-4</v>
      </c>
      <c r="L23" s="5">
        <f t="shared" si="15"/>
        <v>1.8310546875E-4</v>
      </c>
      <c r="M23" s="5">
        <f t="shared" si="15"/>
        <v>2.13623046875E-4</v>
      </c>
    </row>
    <row r="24" spans="2:14" ht="15.75" x14ac:dyDescent="0.25">
      <c r="B24" s="5" t="s">
        <v>28</v>
      </c>
      <c r="C24" s="5">
        <v>0</v>
      </c>
      <c r="D24" s="5">
        <f t="shared" ref="D24:M24" si="16">(C6+C7)/C4+C24</f>
        <v>4.2724609375E-4</v>
      </c>
      <c r="E24" s="5">
        <f t="shared" si="16"/>
        <v>8.23974609375E-4</v>
      </c>
      <c r="F24" s="5">
        <f t="shared" si="16"/>
        <v>1.251220703125E-3</v>
      </c>
      <c r="G24" s="5">
        <f t="shared" si="16"/>
        <v>1.678466796875E-3</v>
      </c>
      <c r="H24" s="5">
        <f t="shared" si="16"/>
        <v>2.0751953125E-3</v>
      </c>
      <c r="I24" s="5">
        <f t="shared" si="16"/>
        <v>2.50244140625E-3</v>
      </c>
      <c r="J24" s="5">
        <f t="shared" si="16"/>
        <v>2.9296875E-3</v>
      </c>
      <c r="K24" s="5">
        <f t="shared" si="16"/>
        <v>3.326416015625E-3</v>
      </c>
      <c r="L24" s="5">
        <f t="shared" si="16"/>
        <v>3.753662109375E-3</v>
      </c>
      <c r="M24" s="5">
        <f t="shared" si="16"/>
        <v>4.150390625E-3</v>
      </c>
    </row>
    <row r="25" spans="2:14" ht="15.75" x14ac:dyDescent="0.25">
      <c r="B25" s="5" t="s">
        <v>29</v>
      </c>
      <c r="C25" s="5">
        <f>C22+C23+C24</f>
        <v>1.983642578125E-4</v>
      </c>
      <c r="D25" s="5">
        <f t="shared" ref="D25:M25" si="17">D22+D23+D24</f>
        <v>5.950927734375E-4</v>
      </c>
      <c r="E25" s="5">
        <f t="shared" si="17"/>
        <v>1.0223388671875E-3</v>
      </c>
      <c r="F25" s="5">
        <f t="shared" si="17"/>
        <v>1.4495849609375E-3</v>
      </c>
      <c r="G25" s="5">
        <f t="shared" si="17"/>
        <v>1.8463134765625E-3</v>
      </c>
      <c r="H25" s="5">
        <f t="shared" si="17"/>
        <v>2.2735595703125E-3</v>
      </c>
      <c r="I25" s="5">
        <f t="shared" si="17"/>
        <v>2.7008056640625E-3</v>
      </c>
      <c r="J25" s="5">
        <f t="shared" si="17"/>
        <v>3.0975341796875E-3</v>
      </c>
      <c r="K25" s="5">
        <f t="shared" si="17"/>
        <v>3.5247802734375E-3</v>
      </c>
      <c r="L25" s="5">
        <f t="shared" si="17"/>
        <v>3.9215087890625E-3</v>
      </c>
      <c r="M25" s="5">
        <f t="shared" si="17"/>
        <v>4.3487548828125E-3</v>
      </c>
    </row>
    <row r="26" spans="2:14" ht="15.75" x14ac:dyDescent="0.25">
      <c r="B26" s="5" t="s">
        <v>31</v>
      </c>
      <c r="C26" s="5">
        <f t="shared" ref="C26:M26" si="18">(C3+0.5)/C5</f>
        <v>2.0833333333333335E-4</v>
      </c>
      <c r="D26" s="5">
        <f t="shared" si="18"/>
        <v>6.2500000000000001E-4</v>
      </c>
      <c r="E26" s="5">
        <f t="shared" si="18"/>
        <v>1.0416666666666667E-3</v>
      </c>
      <c r="F26" s="5">
        <f t="shared" si="18"/>
        <v>1.4583333333333334E-3</v>
      </c>
      <c r="G26" s="5">
        <f t="shared" si="18"/>
        <v>1.8749999999999999E-3</v>
      </c>
      <c r="H26" s="5">
        <f t="shared" si="18"/>
        <v>2.2916666666666667E-3</v>
      </c>
      <c r="I26" s="5">
        <f t="shared" si="18"/>
        <v>2.7083333333333334E-3</v>
      </c>
      <c r="J26" s="5">
        <f t="shared" si="18"/>
        <v>3.1250000000000002E-3</v>
      </c>
      <c r="K26" s="5">
        <f t="shared" si="18"/>
        <v>3.5416666666666665E-3</v>
      </c>
      <c r="L26" s="5">
        <f t="shared" si="18"/>
        <v>3.9583333333333337E-3</v>
      </c>
      <c r="M26" s="5">
        <f t="shared" si="18"/>
        <v>4.3750000000000004E-3</v>
      </c>
    </row>
    <row r="27" spans="2:14" ht="15.75" x14ac:dyDescent="0.25">
      <c r="B27" s="5" t="s">
        <v>1</v>
      </c>
      <c r="C27" s="6">
        <f t="shared" ref="C27:M27" si="19">(C26-C25)*C5*100</f>
        <v>2.3925781250000031</v>
      </c>
      <c r="D27" s="6">
        <f t="shared" si="19"/>
        <v>7.1777343750000027</v>
      </c>
      <c r="E27" s="6">
        <f t="shared" si="19"/>
        <v>4.6386718749999964</v>
      </c>
      <c r="F27" s="6">
        <f t="shared" si="19"/>
        <v>2.099609375000016</v>
      </c>
      <c r="G27" s="6">
        <f t="shared" si="19"/>
        <v>6.8847656249999831</v>
      </c>
      <c r="H27" s="6">
        <f t="shared" si="19"/>
        <v>4.3457031250000027</v>
      </c>
      <c r="I27" s="6">
        <f t="shared" si="19"/>
        <v>1.8066406250000222</v>
      </c>
      <c r="J27" s="6">
        <f t="shared" si="19"/>
        <v>6.5917968750000417</v>
      </c>
      <c r="K27" s="6">
        <f t="shared" si="19"/>
        <v>4.0527343749999574</v>
      </c>
      <c r="L27" s="7">
        <f t="shared" si="19"/>
        <v>8.8378906250000799</v>
      </c>
      <c r="M27" s="6">
        <f t="shared" si="19"/>
        <v>6.2988281250000995</v>
      </c>
    </row>
    <row r="29" spans="2:14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2">
    <mergeCell ref="B20:M20"/>
    <mergeCell ref="B12:M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abSelected="1" zoomScaleNormal="100" workbookViewId="0">
      <selection activeCell="O12" sqref="O12"/>
    </sheetView>
  </sheetViews>
  <sheetFormatPr defaultRowHeight="15" x14ac:dyDescent="0.25"/>
  <cols>
    <col min="2" max="2" width="18.7109375" bestFit="1" customWidth="1"/>
    <col min="3" max="13" width="12.7109375" bestFit="1" customWidth="1"/>
    <col min="15" max="15" width="11" bestFit="1" customWidth="1"/>
  </cols>
  <sheetData>
    <row r="2" spans="2:15" x14ac:dyDescent="0.25">
      <c r="B2" s="2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</row>
    <row r="3" spans="2:15" x14ac:dyDescent="0.25">
      <c r="B3" s="2" t="s">
        <v>4</v>
      </c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O3" s="10" t="s">
        <v>32</v>
      </c>
    </row>
    <row r="4" spans="2:15" x14ac:dyDescent="0.25">
      <c r="B4" s="9" t="s">
        <v>23</v>
      </c>
      <c r="C4" s="9">
        <v>4000000</v>
      </c>
      <c r="D4" s="9">
        <v>4000000</v>
      </c>
      <c r="E4" s="9">
        <v>4000000</v>
      </c>
      <c r="F4" s="9">
        <v>4000000</v>
      </c>
      <c r="G4" s="9">
        <v>4000000</v>
      </c>
      <c r="H4" s="9">
        <v>4000000</v>
      </c>
      <c r="I4" s="9">
        <v>4000000</v>
      </c>
      <c r="J4" s="9">
        <v>4000000</v>
      </c>
      <c r="K4" s="9">
        <v>4000000</v>
      </c>
      <c r="L4" s="9">
        <v>4000000</v>
      </c>
      <c r="M4" s="9">
        <v>4000000</v>
      </c>
    </row>
    <row r="5" spans="2:15" x14ac:dyDescent="0.25">
      <c r="B5" s="9" t="s">
        <v>22</v>
      </c>
      <c r="C5" s="9">
        <v>57600</v>
      </c>
      <c r="D5" s="9">
        <v>57600</v>
      </c>
      <c r="E5" s="9">
        <v>57600</v>
      </c>
      <c r="F5" s="9">
        <v>57600</v>
      </c>
      <c r="G5" s="9">
        <v>57600</v>
      </c>
      <c r="H5" s="9">
        <v>57600</v>
      </c>
      <c r="I5" s="9">
        <v>57600</v>
      </c>
      <c r="J5" s="9">
        <v>57600</v>
      </c>
      <c r="K5" s="9">
        <v>57600</v>
      </c>
      <c r="L5" s="9">
        <v>57600</v>
      </c>
      <c r="M5" s="9">
        <v>57600</v>
      </c>
    </row>
    <row r="6" spans="2:15" x14ac:dyDescent="0.25">
      <c r="B6" s="2" t="s">
        <v>24</v>
      </c>
      <c r="C6" s="2">
        <f>INT(C4/C5)</f>
        <v>69</v>
      </c>
      <c r="D6" s="2">
        <f t="shared" ref="D6:M6" si="0">INT(D4/D5)</f>
        <v>69</v>
      </c>
      <c r="E6" s="2">
        <f t="shared" si="0"/>
        <v>69</v>
      </c>
      <c r="F6" s="2">
        <f t="shared" si="0"/>
        <v>69</v>
      </c>
      <c r="G6" s="2">
        <f t="shared" si="0"/>
        <v>69</v>
      </c>
      <c r="H6" s="2">
        <f t="shared" si="0"/>
        <v>69</v>
      </c>
      <c r="I6" s="2">
        <f t="shared" si="0"/>
        <v>69</v>
      </c>
      <c r="J6" s="2">
        <f t="shared" si="0"/>
        <v>69</v>
      </c>
      <c r="K6" s="2">
        <f t="shared" si="0"/>
        <v>69</v>
      </c>
      <c r="L6" s="2">
        <f t="shared" si="0"/>
        <v>69</v>
      </c>
      <c r="M6" s="2">
        <f t="shared" si="0"/>
        <v>69</v>
      </c>
    </row>
    <row r="7" spans="2:15" x14ac:dyDescent="0.25">
      <c r="B7" s="2" t="s">
        <v>16</v>
      </c>
      <c r="C7" s="2">
        <f>INT(C6/16)</f>
        <v>4</v>
      </c>
      <c r="D7" s="2">
        <f t="shared" ref="D7:M7" si="1">INT(D6/16)</f>
        <v>4</v>
      </c>
      <c r="E7" s="2">
        <f t="shared" si="1"/>
        <v>4</v>
      </c>
      <c r="F7" s="2">
        <f t="shared" si="1"/>
        <v>4</v>
      </c>
      <c r="G7" s="2">
        <f t="shared" si="1"/>
        <v>4</v>
      </c>
      <c r="H7" s="2">
        <f t="shared" si="1"/>
        <v>4</v>
      </c>
      <c r="I7" s="2">
        <f t="shared" si="1"/>
        <v>4</v>
      </c>
      <c r="J7" s="2">
        <f t="shared" si="1"/>
        <v>4</v>
      </c>
      <c r="K7" s="2">
        <f t="shared" si="1"/>
        <v>4</v>
      </c>
      <c r="L7" s="2">
        <f t="shared" si="1"/>
        <v>4</v>
      </c>
      <c r="M7" s="2">
        <f t="shared" si="1"/>
        <v>4</v>
      </c>
    </row>
    <row r="8" spans="2:15" x14ac:dyDescent="0.25">
      <c r="B8" s="2" t="s">
        <v>25</v>
      </c>
      <c r="C8" s="2">
        <f>MOD(C6,16)</f>
        <v>5</v>
      </c>
      <c r="D8" s="2">
        <f t="shared" ref="D8:M8" si="2">MOD(D6,16)</f>
        <v>5</v>
      </c>
      <c r="E8" s="2">
        <f t="shared" si="2"/>
        <v>5</v>
      </c>
      <c r="F8" s="2">
        <f t="shared" si="2"/>
        <v>5</v>
      </c>
      <c r="G8" s="2">
        <f t="shared" si="2"/>
        <v>5</v>
      </c>
      <c r="H8" s="2">
        <f t="shared" si="2"/>
        <v>5</v>
      </c>
      <c r="I8" s="2">
        <f t="shared" si="2"/>
        <v>5</v>
      </c>
      <c r="J8" s="2">
        <f t="shared" si="2"/>
        <v>5</v>
      </c>
      <c r="K8" s="2">
        <f t="shared" si="2"/>
        <v>5</v>
      </c>
      <c r="L8" s="2">
        <f t="shared" si="2"/>
        <v>5</v>
      </c>
      <c r="M8" s="2">
        <f t="shared" si="2"/>
        <v>5</v>
      </c>
    </row>
    <row r="9" spans="2:15" x14ac:dyDescent="0.25">
      <c r="B9" s="9" t="s">
        <v>27</v>
      </c>
      <c r="C9" s="9">
        <v>0</v>
      </c>
      <c r="D9" s="9">
        <v>1</v>
      </c>
      <c r="E9" s="9">
        <v>0</v>
      </c>
      <c r="F9" s="9">
        <v>1</v>
      </c>
      <c r="G9" s="9">
        <v>0</v>
      </c>
      <c r="H9" s="9">
        <v>1</v>
      </c>
      <c r="I9" s="9">
        <v>0</v>
      </c>
      <c r="J9" s="9">
        <v>1</v>
      </c>
      <c r="K9" s="9">
        <v>0</v>
      </c>
      <c r="L9" s="9">
        <v>1</v>
      </c>
      <c r="M9" s="9">
        <v>0</v>
      </c>
    </row>
    <row r="10" spans="2:15" x14ac:dyDescent="0.25">
      <c r="B10" s="2" t="s">
        <v>2</v>
      </c>
      <c r="C10" s="2">
        <f>(C6+C9)/C4</f>
        <v>1.7249999999999999E-5</v>
      </c>
      <c r="D10" s="2">
        <f>(D6+D9)/D4</f>
        <v>1.7499999999999998E-5</v>
      </c>
      <c r="E10" s="2">
        <f t="shared" ref="E10:J10" si="3">(E6+E9)/E4</f>
        <v>1.7249999999999999E-5</v>
      </c>
      <c r="F10" s="2">
        <f t="shared" si="3"/>
        <v>1.7499999999999998E-5</v>
      </c>
      <c r="G10" s="2">
        <f t="shared" si="3"/>
        <v>1.7249999999999999E-5</v>
      </c>
      <c r="H10" s="2">
        <f t="shared" si="3"/>
        <v>1.7499999999999998E-5</v>
      </c>
      <c r="I10" s="2">
        <f t="shared" si="3"/>
        <v>1.7249999999999999E-5</v>
      </c>
      <c r="J10" s="2">
        <f t="shared" si="3"/>
        <v>1.7499999999999998E-5</v>
      </c>
      <c r="K10" s="2">
        <f>(K6+K9)/K4</f>
        <v>1.7249999999999999E-5</v>
      </c>
      <c r="L10" s="2">
        <f t="shared" ref="L10:M10" si="4">(L6+L9)/L4</f>
        <v>1.7499999999999998E-5</v>
      </c>
      <c r="M10" s="2">
        <f t="shared" si="4"/>
        <v>1.7249999999999999E-5</v>
      </c>
    </row>
    <row r="11" spans="2:15" x14ac:dyDescent="0.25">
      <c r="B11" s="2" t="s">
        <v>20</v>
      </c>
      <c r="C11" s="2">
        <f>C10</f>
        <v>1.7249999999999999E-5</v>
      </c>
      <c r="D11" s="2">
        <f>C11+D10</f>
        <v>3.4749999999999998E-5</v>
      </c>
      <c r="E11" s="2">
        <f t="shared" ref="E11:M11" si="5">D11+E10</f>
        <v>5.1999999999999997E-5</v>
      </c>
      <c r="F11" s="2">
        <f t="shared" si="5"/>
        <v>6.9499999999999995E-5</v>
      </c>
      <c r="G11" s="2">
        <f t="shared" si="5"/>
        <v>8.6749999999999994E-5</v>
      </c>
      <c r="H11" s="2">
        <f t="shared" si="5"/>
        <v>1.0424999999999999E-4</v>
      </c>
      <c r="I11" s="2">
        <f t="shared" si="5"/>
        <v>1.2149999999999999E-4</v>
      </c>
      <c r="J11" s="2">
        <f t="shared" si="5"/>
        <v>1.3899999999999999E-4</v>
      </c>
      <c r="K11" s="2">
        <f t="shared" si="5"/>
        <v>1.5624999999999998E-4</v>
      </c>
      <c r="L11" s="2">
        <f t="shared" si="5"/>
        <v>1.7374999999999997E-4</v>
      </c>
      <c r="M11" s="2">
        <f t="shared" si="5"/>
        <v>1.9099999999999998E-4</v>
      </c>
    </row>
    <row r="12" spans="2:15" x14ac:dyDescent="0.25">
      <c r="B12" s="2" t="s">
        <v>21</v>
      </c>
      <c r="C12" s="2">
        <f>(C3+1)/C5</f>
        <v>1.7361111111111111E-5</v>
      </c>
      <c r="D12" s="2">
        <f t="shared" ref="D12:M12" si="6">(D3+1)/D5</f>
        <v>3.4722222222222222E-5</v>
      </c>
      <c r="E12" s="2">
        <f t="shared" si="6"/>
        <v>5.2083333333333337E-5</v>
      </c>
      <c r="F12" s="2">
        <f t="shared" si="6"/>
        <v>6.9444444444444444E-5</v>
      </c>
      <c r="G12" s="2">
        <f t="shared" si="6"/>
        <v>8.6805555555555559E-5</v>
      </c>
      <c r="H12" s="2">
        <f t="shared" si="6"/>
        <v>1.0416666666666667E-4</v>
      </c>
      <c r="I12" s="2">
        <f t="shared" si="6"/>
        <v>1.2152777777777777E-4</v>
      </c>
      <c r="J12" s="2">
        <f t="shared" si="6"/>
        <v>1.3888888888888889E-4</v>
      </c>
      <c r="K12" s="2">
        <f t="shared" si="6"/>
        <v>1.5625E-4</v>
      </c>
      <c r="L12" s="2">
        <f t="shared" si="6"/>
        <v>1.7361111111111112E-4</v>
      </c>
      <c r="M12" s="2">
        <f t="shared" si="6"/>
        <v>1.9097222222222223E-4</v>
      </c>
    </row>
    <row r="13" spans="2:15" x14ac:dyDescent="0.25">
      <c r="B13" s="2" t="s">
        <v>3</v>
      </c>
      <c r="C13" s="4">
        <f>(C12-C11)*C5*100</f>
        <v>0.64000000000000468</v>
      </c>
      <c r="D13" s="3">
        <f t="shared" ref="D13:M13" si="7">(D12-D11)*D5*100</f>
        <v>-0.15999999999998654</v>
      </c>
      <c r="E13" s="3">
        <f t="shared" si="7"/>
        <v>0.48000000000003767</v>
      </c>
      <c r="F13" s="3">
        <f t="shared" si="7"/>
        <v>-0.31999999999997308</v>
      </c>
      <c r="G13" s="3">
        <f t="shared" si="7"/>
        <v>0.32000000000005113</v>
      </c>
      <c r="H13" s="3">
        <f t="shared" si="7"/>
        <v>-0.47999999999988158</v>
      </c>
      <c r="I13" s="3">
        <f t="shared" si="7"/>
        <v>0.16000000000006459</v>
      </c>
      <c r="J13" s="3">
        <f t="shared" si="7"/>
        <v>-0.63999999999994617</v>
      </c>
      <c r="K13" s="3">
        <f t="shared" si="7"/>
        <v>1.5612511283791264E-13</v>
      </c>
      <c r="L13" s="4">
        <f t="shared" si="7"/>
        <v>-0.79999999999977656</v>
      </c>
      <c r="M13" s="3">
        <f t="shared" si="7"/>
        <v>-0.15999999999983042</v>
      </c>
    </row>
    <row r="14" spans="2:15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2:15" x14ac:dyDescent="0.25">
      <c r="B15" s="2" t="s">
        <v>19</v>
      </c>
      <c r="C15" s="2">
        <f t="shared" ref="C15:M15" si="8">INT(C6/2)+C9</f>
        <v>34</v>
      </c>
      <c r="D15" s="2">
        <f t="shared" si="8"/>
        <v>35</v>
      </c>
      <c r="E15" s="2">
        <f t="shared" si="8"/>
        <v>34</v>
      </c>
      <c r="F15" s="2">
        <f t="shared" si="8"/>
        <v>35</v>
      </c>
      <c r="G15" s="2">
        <f t="shared" si="8"/>
        <v>34</v>
      </c>
      <c r="H15" s="2">
        <f t="shared" si="8"/>
        <v>35</v>
      </c>
      <c r="I15" s="2">
        <f t="shared" si="8"/>
        <v>34</v>
      </c>
      <c r="J15" s="2">
        <f t="shared" si="8"/>
        <v>35</v>
      </c>
      <c r="K15" s="2">
        <f t="shared" si="8"/>
        <v>34</v>
      </c>
      <c r="L15" s="2">
        <f t="shared" si="8"/>
        <v>35</v>
      </c>
      <c r="M15" s="2">
        <f t="shared" si="8"/>
        <v>34</v>
      </c>
    </row>
    <row r="16" spans="2:15" x14ac:dyDescent="0.25">
      <c r="B16" s="2" t="s">
        <v>17</v>
      </c>
      <c r="C16" s="2">
        <f t="shared" ref="C16:M16" si="9">0.5/C4</f>
        <v>1.2499999999999999E-7</v>
      </c>
      <c r="D16" s="2">
        <f t="shared" si="9"/>
        <v>1.2499999999999999E-7</v>
      </c>
      <c r="E16" s="2">
        <f t="shared" si="9"/>
        <v>1.2499999999999999E-7</v>
      </c>
      <c r="F16" s="2">
        <f t="shared" si="9"/>
        <v>1.2499999999999999E-7</v>
      </c>
      <c r="G16" s="2">
        <f t="shared" si="9"/>
        <v>1.2499999999999999E-7</v>
      </c>
      <c r="H16" s="2">
        <f t="shared" si="9"/>
        <v>1.2499999999999999E-7</v>
      </c>
      <c r="I16" s="2">
        <f t="shared" si="9"/>
        <v>1.2499999999999999E-7</v>
      </c>
      <c r="J16" s="2">
        <f t="shared" si="9"/>
        <v>1.2499999999999999E-7</v>
      </c>
      <c r="K16" s="2">
        <f t="shared" si="9"/>
        <v>1.2499999999999999E-7</v>
      </c>
      <c r="L16" s="2">
        <f t="shared" si="9"/>
        <v>1.2499999999999999E-7</v>
      </c>
      <c r="M16" s="2">
        <f t="shared" si="9"/>
        <v>1.2499999999999999E-7</v>
      </c>
    </row>
    <row r="17" spans="2:13" x14ac:dyDescent="0.25">
      <c r="B17" s="2" t="s">
        <v>0</v>
      </c>
      <c r="C17" s="2">
        <f t="shared" ref="C17:M17" si="10">C15/C4</f>
        <v>8.4999999999999999E-6</v>
      </c>
      <c r="D17" s="2">
        <f t="shared" si="10"/>
        <v>8.7499999999999992E-6</v>
      </c>
      <c r="E17" s="2">
        <f t="shared" si="10"/>
        <v>8.4999999999999999E-6</v>
      </c>
      <c r="F17" s="2">
        <f t="shared" si="10"/>
        <v>8.7499999999999992E-6</v>
      </c>
      <c r="G17" s="2">
        <f t="shared" si="10"/>
        <v>8.4999999999999999E-6</v>
      </c>
      <c r="H17" s="2">
        <f t="shared" si="10"/>
        <v>8.7499999999999992E-6</v>
      </c>
      <c r="I17" s="2">
        <f t="shared" si="10"/>
        <v>8.4999999999999999E-6</v>
      </c>
      <c r="J17" s="2">
        <f t="shared" si="10"/>
        <v>8.7499999999999992E-6</v>
      </c>
      <c r="K17" s="2">
        <f t="shared" si="10"/>
        <v>8.4999999999999999E-6</v>
      </c>
      <c r="L17" s="2">
        <f t="shared" si="10"/>
        <v>8.7499999999999992E-6</v>
      </c>
      <c r="M17" s="2">
        <f t="shared" si="10"/>
        <v>8.4999999999999999E-6</v>
      </c>
    </row>
    <row r="18" spans="2:13" x14ac:dyDescent="0.25">
      <c r="B18" s="2" t="s">
        <v>28</v>
      </c>
      <c r="C18" s="2">
        <v>0</v>
      </c>
      <c r="D18" s="2">
        <f t="shared" ref="D18:M18" si="11">(C6+C9)/C4+C18</f>
        <v>1.7249999999999999E-5</v>
      </c>
      <c r="E18" s="2">
        <f t="shared" si="11"/>
        <v>3.4749999999999998E-5</v>
      </c>
      <c r="F18" s="2">
        <f t="shared" si="11"/>
        <v>5.1999999999999997E-5</v>
      </c>
      <c r="G18" s="2">
        <f t="shared" si="11"/>
        <v>6.9499999999999995E-5</v>
      </c>
      <c r="H18" s="2">
        <f t="shared" si="11"/>
        <v>8.6749999999999994E-5</v>
      </c>
      <c r="I18" s="2">
        <f t="shared" si="11"/>
        <v>1.0424999999999999E-4</v>
      </c>
      <c r="J18" s="2">
        <f t="shared" si="11"/>
        <v>1.2149999999999999E-4</v>
      </c>
      <c r="K18" s="2">
        <f t="shared" si="11"/>
        <v>1.3899999999999999E-4</v>
      </c>
      <c r="L18" s="2">
        <f t="shared" si="11"/>
        <v>1.5624999999999998E-4</v>
      </c>
      <c r="M18" s="2">
        <f t="shared" si="11"/>
        <v>1.7374999999999997E-4</v>
      </c>
    </row>
    <row r="19" spans="2:13" x14ac:dyDescent="0.25">
      <c r="B19" s="2" t="s">
        <v>29</v>
      </c>
      <c r="C19" s="2">
        <f>C16+C17+C18</f>
        <v>8.6249999999999996E-6</v>
      </c>
      <c r="D19" s="2">
        <f t="shared" ref="D19:M19" si="12">D16+D17+D18</f>
        <v>2.6124999999999998E-5</v>
      </c>
      <c r="E19" s="2">
        <f t="shared" si="12"/>
        <v>4.3374999999999997E-5</v>
      </c>
      <c r="F19" s="2">
        <f t="shared" si="12"/>
        <v>6.0874999999999996E-5</v>
      </c>
      <c r="G19" s="2">
        <f t="shared" si="12"/>
        <v>7.8124999999999988E-5</v>
      </c>
      <c r="H19" s="2">
        <f t="shared" si="12"/>
        <v>9.5624999999999993E-5</v>
      </c>
      <c r="I19" s="2">
        <f t="shared" si="12"/>
        <v>1.1287499999999999E-4</v>
      </c>
      <c r="J19" s="2">
        <f t="shared" si="12"/>
        <v>1.3037499999999998E-4</v>
      </c>
      <c r="K19" s="2">
        <f t="shared" si="12"/>
        <v>1.47625E-4</v>
      </c>
      <c r="L19" s="2">
        <f t="shared" si="12"/>
        <v>1.6512499999999996E-4</v>
      </c>
      <c r="M19" s="2">
        <f t="shared" si="12"/>
        <v>1.8237499999999997E-4</v>
      </c>
    </row>
    <row r="20" spans="2:13" x14ac:dyDescent="0.25">
      <c r="B20" s="2" t="s">
        <v>30</v>
      </c>
      <c r="C20" s="2">
        <f t="shared" ref="C20:M20" si="13">(C3+0.5)/C5</f>
        <v>8.6805555555555555E-6</v>
      </c>
      <c r="D20" s="2">
        <f t="shared" si="13"/>
        <v>2.6041666666666668E-5</v>
      </c>
      <c r="E20" s="2">
        <f t="shared" si="13"/>
        <v>4.3402777777777779E-5</v>
      </c>
      <c r="F20" s="2">
        <f t="shared" si="13"/>
        <v>6.0763888888888887E-5</v>
      </c>
      <c r="G20" s="2">
        <f t="shared" si="13"/>
        <v>7.8125000000000002E-5</v>
      </c>
      <c r="H20" s="2">
        <f t="shared" si="13"/>
        <v>9.5486111111111116E-5</v>
      </c>
      <c r="I20" s="2">
        <f t="shared" si="13"/>
        <v>1.1284722222222222E-4</v>
      </c>
      <c r="J20" s="2">
        <f t="shared" si="13"/>
        <v>1.3020833333333333E-4</v>
      </c>
      <c r="K20" s="2">
        <f t="shared" si="13"/>
        <v>1.4756944444444445E-4</v>
      </c>
      <c r="L20" s="2">
        <f t="shared" si="13"/>
        <v>1.6493055555555556E-4</v>
      </c>
      <c r="M20" s="2">
        <f t="shared" si="13"/>
        <v>1.8229166666666667E-4</v>
      </c>
    </row>
    <row r="21" spans="2:13" x14ac:dyDescent="0.25">
      <c r="B21" s="2" t="s">
        <v>1</v>
      </c>
      <c r="C21" s="3">
        <f t="shared" ref="C21:M21" si="14">(C20-C19)*C5*100</f>
        <v>0.32000000000000234</v>
      </c>
      <c r="D21" s="3">
        <f t="shared" si="14"/>
        <v>-0.47999999999997917</v>
      </c>
      <c r="E21" s="3">
        <f t="shared" si="14"/>
        <v>0.16000000000002557</v>
      </c>
      <c r="F21" s="3">
        <f t="shared" si="14"/>
        <v>-0.63999999999998525</v>
      </c>
      <c r="G21" s="3">
        <f t="shared" si="14"/>
        <v>7.8062556418956319E-14</v>
      </c>
      <c r="H21" s="3">
        <f t="shared" si="14"/>
        <v>-0.79999999999993276</v>
      </c>
      <c r="I21" s="3">
        <f t="shared" si="14"/>
        <v>-0.15999999999998654</v>
      </c>
      <c r="J21" s="3">
        <f t="shared" si="14"/>
        <v>-0.95999999999991925</v>
      </c>
      <c r="K21" s="3">
        <f t="shared" si="14"/>
        <v>-0.31999999999997308</v>
      </c>
      <c r="L21" s="4">
        <f t="shared" si="14"/>
        <v>-1.1199999999997496</v>
      </c>
      <c r="M21" s="3">
        <f t="shared" si="14"/>
        <v>-0.47999999999980347</v>
      </c>
    </row>
    <row r="22" spans="2:13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2:13" x14ac:dyDescent="0.25">
      <c r="B23" s="2" t="s">
        <v>19</v>
      </c>
      <c r="C23" s="2">
        <f t="shared" ref="C23:M23" si="15">INT(C6/2)+C9</f>
        <v>34</v>
      </c>
      <c r="D23" s="2">
        <f t="shared" si="15"/>
        <v>35</v>
      </c>
      <c r="E23" s="2">
        <f t="shared" si="15"/>
        <v>34</v>
      </c>
      <c r="F23" s="2">
        <f t="shared" si="15"/>
        <v>35</v>
      </c>
      <c r="G23" s="2">
        <f t="shared" si="15"/>
        <v>34</v>
      </c>
      <c r="H23" s="2">
        <f t="shared" si="15"/>
        <v>35</v>
      </c>
      <c r="I23" s="2">
        <f t="shared" si="15"/>
        <v>34</v>
      </c>
      <c r="J23" s="2">
        <f t="shared" si="15"/>
        <v>35</v>
      </c>
      <c r="K23" s="2">
        <f t="shared" si="15"/>
        <v>34</v>
      </c>
      <c r="L23" s="2">
        <f t="shared" si="15"/>
        <v>35</v>
      </c>
      <c r="M23" s="2">
        <f t="shared" si="15"/>
        <v>34</v>
      </c>
    </row>
    <row r="24" spans="2:13" x14ac:dyDescent="0.25">
      <c r="B24" s="2" t="s">
        <v>18</v>
      </c>
      <c r="C24" s="2">
        <f t="shared" ref="C24:M24" si="16">-0.5/C4</f>
        <v>-1.2499999999999999E-7</v>
      </c>
      <c r="D24" s="2">
        <f t="shared" si="16"/>
        <v>-1.2499999999999999E-7</v>
      </c>
      <c r="E24" s="2">
        <f t="shared" si="16"/>
        <v>-1.2499999999999999E-7</v>
      </c>
      <c r="F24" s="2">
        <f t="shared" si="16"/>
        <v>-1.2499999999999999E-7</v>
      </c>
      <c r="G24" s="2">
        <f t="shared" si="16"/>
        <v>-1.2499999999999999E-7</v>
      </c>
      <c r="H24" s="2">
        <f t="shared" si="16"/>
        <v>-1.2499999999999999E-7</v>
      </c>
      <c r="I24" s="2">
        <f t="shared" si="16"/>
        <v>-1.2499999999999999E-7</v>
      </c>
      <c r="J24" s="2">
        <f t="shared" si="16"/>
        <v>-1.2499999999999999E-7</v>
      </c>
      <c r="K24" s="2">
        <f t="shared" si="16"/>
        <v>-1.2499999999999999E-7</v>
      </c>
      <c r="L24" s="2">
        <f t="shared" si="16"/>
        <v>-1.2499999999999999E-7</v>
      </c>
      <c r="M24" s="2">
        <f t="shared" si="16"/>
        <v>-1.2499999999999999E-7</v>
      </c>
    </row>
    <row r="25" spans="2:13" x14ac:dyDescent="0.25">
      <c r="B25" s="2" t="s">
        <v>0</v>
      </c>
      <c r="C25" s="2">
        <f t="shared" ref="C25:M25" si="17">C23/C4</f>
        <v>8.4999999999999999E-6</v>
      </c>
      <c r="D25" s="2">
        <f t="shared" si="17"/>
        <v>8.7499999999999992E-6</v>
      </c>
      <c r="E25" s="2">
        <f t="shared" si="17"/>
        <v>8.4999999999999999E-6</v>
      </c>
      <c r="F25" s="2">
        <f t="shared" si="17"/>
        <v>8.7499999999999992E-6</v>
      </c>
      <c r="G25" s="2">
        <f t="shared" si="17"/>
        <v>8.4999999999999999E-6</v>
      </c>
      <c r="H25" s="2">
        <f t="shared" si="17"/>
        <v>8.7499999999999992E-6</v>
      </c>
      <c r="I25" s="2">
        <f t="shared" si="17"/>
        <v>8.4999999999999999E-6</v>
      </c>
      <c r="J25" s="2">
        <f t="shared" si="17"/>
        <v>8.7499999999999992E-6</v>
      </c>
      <c r="K25" s="2">
        <f t="shared" si="17"/>
        <v>8.4999999999999999E-6</v>
      </c>
      <c r="L25" s="2">
        <f t="shared" si="17"/>
        <v>8.7499999999999992E-6</v>
      </c>
      <c r="M25" s="2">
        <f t="shared" si="17"/>
        <v>8.4999999999999999E-6</v>
      </c>
    </row>
    <row r="26" spans="2:13" x14ac:dyDescent="0.25">
      <c r="B26" s="2" t="s">
        <v>28</v>
      </c>
      <c r="C26" s="2">
        <v>0</v>
      </c>
      <c r="D26" s="2">
        <f t="shared" ref="D26:M26" si="18">(C6+C9)/C4+C26</f>
        <v>1.7249999999999999E-5</v>
      </c>
      <c r="E26" s="2">
        <f t="shared" si="18"/>
        <v>3.4749999999999998E-5</v>
      </c>
      <c r="F26" s="2">
        <f t="shared" si="18"/>
        <v>5.1999999999999997E-5</v>
      </c>
      <c r="G26" s="2">
        <f t="shared" si="18"/>
        <v>6.9499999999999995E-5</v>
      </c>
      <c r="H26" s="2">
        <f t="shared" si="18"/>
        <v>8.6749999999999994E-5</v>
      </c>
      <c r="I26" s="2">
        <f t="shared" si="18"/>
        <v>1.0424999999999999E-4</v>
      </c>
      <c r="J26" s="2">
        <f t="shared" si="18"/>
        <v>1.2149999999999999E-4</v>
      </c>
      <c r="K26" s="2">
        <f t="shared" si="18"/>
        <v>1.3899999999999999E-4</v>
      </c>
      <c r="L26" s="2">
        <f t="shared" si="18"/>
        <v>1.5624999999999998E-4</v>
      </c>
      <c r="M26" s="2">
        <f t="shared" si="18"/>
        <v>1.7374999999999997E-4</v>
      </c>
    </row>
    <row r="27" spans="2:13" x14ac:dyDescent="0.25">
      <c r="B27" s="2" t="s">
        <v>29</v>
      </c>
      <c r="C27" s="2">
        <f>C24+C25+C26</f>
        <v>8.3750000000000003E-6</v>
      </c>
      <c r="D27" s="2">
        <f t="shared" ref="D27:M27" si="19">D24+D25+D26</f>
        <v>2.5874999999999999E-5</v>
      </c>
      <c r="E27" s="2">
        <f t="shared" si="19"/>
        <v>4.3124999999999998E-5</v>
      </c>
      <c r="F27" s="2">
        <f t="shared" si="19"/>
        <v>6.0624999999999996E-5</v>
      </c>
      <c r="G27" s="2">
        <f t="shared" si="19"/>
        <v>7.7874999999999996E-5</v>
      </c>
      <c r="H27" s="2">
        <f t="shared" si="19"/>
        <v>9.5375000000000001E-5</v>
      </c>
      <c r="I27" s="2">
        <f t="shared" si="19"/>
        <v>1.1262499999999999E-4</v>
      </c>
      <c r="J27" s="2">
        <f t="shared" si="19"/>
        <v>1.3012499999999998E-4</v>
      </c>
      <c r="K27" s="2">
        <f t="shared" si="19"/>
        <v>1.4737499999999999E-4</v>
      </c>
      <c r="L27" s="2">
        <f t="shared" si="19"/>
        <v>1.6487499999999998E-4</v>
      </c>
      <c r="M27" s="2">
        <f t="shared" si="19"/>
        <v>1.8212499999999997E-4</v>
      </c>
    </row>
    <row r="28" spans="2:13" x14ac:dyDescent="0.25">
      <c r="B28" s="2" t="s">
        <v>30</v>
      </c>
      <c r="C28" s="2">
        <f t="shared" ref="C28:M28" si="20">(C3+0.5)/C5</f>
        <v>8.6805555555555555E-6</v>
      </c>
      <c r="D28" s="2">
        <f t="shared" si="20"/>
        <v>2.6041666666666668E-5</v>
      </c>
      <c r="E28" s="2">
        <f t="shared" si="20"/>
        <v>4.3402777777777779E-5</v>
      </c>
      <c r="F28" s="2">
        <f t="shared" si="20"/>
        <v>6.0763888888888887E-5</v>
      </c>
      <c r="G28" s="2">
        <f t="shared" si="20"/>
        <v>7.8125000000000002E-5</v>
      </c>
      <c r="H28" s="2">
        <f t="shared" si="20"/>
        <v>9.5486111111111116E-5</v>
      </c>
      <c r="I28" s="2">
        <f t="shared" si="20"/>
        <v>1.1284722222222222E-4</v>
      </c>
      <c r="J28" s="2">
        <f t="shared" si="20"/>
        <v>1.3020833333333333E-4</v>
      </c>
      <c r="K28" s="2">
        <f t="shared" si="20"/>
        <v>1.4756944444444445E-4</v>
      </c>
      <c r="L28" s="2">
        <f t="shared" si="20"/>
        <v>1.6493055555555556E-4</v>
      </c>
      <c r="M28" s="2">
        <f t="shared" si="20"/>
        <v>1.8229166666666667E-4</v>
      </c>
    </row>
    <row r="29" spans="2:13" x14ac:dyDescent="0.25">
      <c r="B29" s="2" t="s">
        <v>1</v>
      </c>
      <c r="C29" s="4">
        <f t="shared" ref="C29:M29" si="21">(C28-C27)*C5*100</f>
        <v>1.7599999999999985</v>
      </c>
      <c r="D29" s="3">
        <f t="shared" si="21"/>
        <v>0.96000000000001673</v>
      </c>
      <c r="E29" s="3">
        <f t="shared" si="21"/>
        <v>1.6000000000000216</v>
      </c>
      <c r="F29" s="3">
        <f t="shared" si="21"/>
        <v>0.80000000000001081</v>
      </c>
      <c r="G29" s="3">
        <f t="shared" si="21"/>
        <v>1.440000000000035</v>
      </c>
      <c r="H29" s="3">
        <f t="shared" si="21"/>
        <v>0.64000000000002422</v>
      </c>
      <c r="I29" s="3">
        <f t="shared" si="21"/>
        <v>1.2800000000000484</v>
      </c>
      <c r="J29" s="3">
        <f t="shared" si="21"/>
        <v>0.48000000000011578</v>
      </c>
      <c r="K29" s="3">
        <f t="shared" si="21"/>
        <v>1.1200000000000618</v>
      </c>
      <c r="L29" s="3">
        <f t="shared" si="21"/>
        <v>0.32000000000012918</v>
      </c>
      <c r="M29" s="3">
        <f t="shared" si="21"/>
        <v>0.96000000000023156</v>
      </c>
    </row>
  </sheetData>
  <mergeCells count="2">
    <mergeCell ref="B14:M14"/>
    <mergeCell ref="B22:M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LF_BITCLK</vt:lpstr>
      <vt:lpstr>HF_BITCLK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2018-08-03T03:33:37Z</dcterms:modified>
</cp:coreProperties>
</file>