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0" windowWidth="18210" windowHeight="70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19" i="1" l="1"/>
  <c r="L18" i="1"/>
  <c r="L17" i="1"/>
  <c r="L16" i="1"/>
  <c r="O12" i="1"/>
  <c r="P9" i="1"/>
  <c r="Q9" i="1" s="1"/>
  <c r="O9" i="1"/>
  <c r="P19" i="1" s="1"/>
  <c r="M9" i="1"/>
  <c r="L9" i="1"/>
  <c r="K19" i="1" s="1"/>
  <c r="K9" i="1"/>
  <c r="P8" i="1"/>
  <c r="Q8" i="1" s="1"/>
  <c r="O8" i="1"/>
  <c r="P18" i="1" s="1"/>
  <c r="M8" i="1"/>
  <c r="L8" i="1"/>
  <c r="K18" i="1" s="1"/>
  <c r="K8" i="1"/>
  <c r="P7" i="1"/>
  <c r="Q7" i="1" s="1"/>
  <c r="O7" i="1"/>
  <c r="P17" i="1" s="1"/>
  <c r="M7" i="1"/>
  <c r="S7" i="1" s="1"/>
  <c r="T7" i="1" s="1"/>
  <c r="L7" i="1"/>
  <c r="K17" i="1" s="1"/>
  <c r="M17" i="1" s="1"/>
  <c r="K7" i="1"/>
  <c r="P6" i="1"/>
  <c r="P16" i="1" s="1"/>
  <c r="O6" i="1"/>
  <c r="O16" i="1" s="1"/>
  <c r="M6" i="1"/>
  <c r="L6" i="1"/>
  <c r="K16" i="1" s="1"/>
  <c r="K6" i="1"/>
  <c r="Y5" i="1"/>
  <c r="P5" i="1"/>
  <c r="P15" i="1" s="1"/>
  <c r="Q15" i="1" s="1"/>
  <c r="O5" i="1"/>
  <c r="O15" i="1" s="1"/>
  <c r="L5" i="1"/>
  <c r="K15" i="1" s="1"/>
  <c r="K5" i="1"/>
  <c r="L15" i="1" s="1"/>
  <c r="M15" i="1" s="1"/>
  <c r="P4" i="1"/>
  <c r="O14" i="1" s="1"/>
  <c r="O4" i="1"/>
  <c r="P14" i="1" s="1"/>
  <c r="L4" i="1"/>
  <c r="K14" i="1" s="1"/>
  <c r="K4" i="1"/>
  <c r="L14" i="1" s="1"/>
  <c r="M14" i="1" s="1"/>
  <c r="P3" i="1"/>
  <c r="P13" i="1" s="1"/>
  <c r="Q13" i="1" s="1"/>
  <c r="O3" i="1"/>
  <c r="O13" i="1" s="1"/>
  <c r="L3" i="1"/>
  <c r="K13" i="1" s="1"/>
  <c r="K3" i="1"/>
  <c r="L13" i="1" s="1"/>
  <c r="M13" i="1" s="1"/>
  <c r="Q2" i="1"/>
  <c r="P2" i="1"/>
  <c r="O2" i="1"/>
  <c r="P12" i="1" s="1"/>
  <c r="Q12" i="1" s="1"/>
  <c r="L2" i="1"/>
  <c r="K12" i="1" s="1"/>
  <c r="K2" i="1"/>
  <c r="L12" i="1" s="1"/>
  <c r="M12" i="1" s="1"/>
  <c r="S12" i="1" s="1"/>
  <c r="T12" i="1" s="1"/>
  <c r="S13" i="1" l="1"/>
  <c r="T13" i="1" s="1"/>
  <c r="S15" i="1"/>
  <c r="T15" i="1" s="1"/>
  <c r="M18" i="1"/>
  <c r="Q16" i="1"/>
  <c r="Q17" i="1"/>
  <c r="S17" i="1" s="1"/>
  <c r="T17" i="1" s="1"/>
  <c r="S8" i="1"/>
  <c r="T8" i="1" s="1"/>
  <c r="M19" i="1"/>
  <c r="Q14" i="1"/>
  <c r="S14" i="1" s="1"/>
  <c r="T14" i="1" s="1"/>
  <c r="S9" i="1"/>
  <c r="T9" i="1" s="1"/>
  <c r="M16" i="1"/>
  <c r="M2" i="1"/>
  <c r="S2" i="1" s="1"/>
  <c r="T2" i="1" s="1"/>
  <c r="Q3" i="1"/>
  <c r="Q5" i="1"/>
  <c r="O17" i="1"/>
  <c r="O18" i="1"/>
  <c r="Q18" i="1" s="1"/>
  <c r="O19" i="1"/>
  <c r="Q19" i="1" s="1"/>
  <c r="M3" i="1"/>
  <c r="S3" i="1" s="1"/>
  <c r="T3" i="1" s="1"/>
  <c r="M4" i="1"/>
  <c r="M5" i="1"/>
  <c r="S5" i="1" s="1"/>
  <c r="T5" i="1" s="1"/>
  <c r="Q6" i="1"/>
  <c r="S6" i="1" s="1"/>
  <c r="T6" i="1" s="1"/>
  <c r="Q4" i="1"/>
  <c r="S4" i="1" l="1"/>
  <c r="T4" i="1" s="1"/>
  <c r="S16" i="1"/>
  <c r="T16" i="1" s="1"/>
  <c r="V12" i="1" s="1"/>
  <c r="S19" i="1"/>
  <c r="T19" i="1" s="1"/>
  <c r="S18" i="1"/>
  <c r="T18" i="1" s="1"/>
  <c r="U2" i="1"/>
  <c r="V2" i="1" s="1"/>
</calcChain>
</file>

<file path=xl/sharedStrings.xml><?xml version="1.0" encoding="utf-8"?>
<sst xmlns="http://schemas.openxmlformats.org/spreadsheetml/2006/main" count="29" uniqueCount="25">
  <si>
    <t>ANT1.1</t>
    <phoneticPr fontId="2" type="noConversion"/>
  </si>
  <si>
    <t>I</t>
    <phoneticPr fontId="2" type="noConversion"/>
  </si>
  <si>
    <t>Q</t>
    <phoneticPr fontId="2" type="noConversion"/>
  </si>
  <si>
    <t>ANT1.2</t>
    <phoneticPr fontId="2" type="noConversion"/>
  </si>
  <si>
    <t>ANT1.3</t>
    <phoneticPr fontId="2" type="noConversion"/>
  </si>
  <si>
    <r>
      <rPr>
        <b/>
        <sz val="11"/>
        <color theme="1"/>
        <rFont val="宋体"/>
        <family val="3"/>
        <charset val="134"/>
        <scheme val="minor"/>
      </rPr>
      <t>Pab</t>
    </r>
    <r>
      <rPr>
        <sz val="11"/>
        <color theme="1"/>
        <rFont val="宋体"/>
        <family val="2"/>
        <charset val="134"/>
        <scheme val="minor"/>
      </rPr>
      <t>(atan)</t>
    </r>
    <phoneticPr fontId="2" type="noConversion"/>
  </si>
  <si>
    <r>
      <t>Paa</t>
    </r>
    <r>
      <rPr>
        <sz val="11"/>
        <color theme="1"/>
        <rFont val="宋体"/>
        <family val="3"/>
        <charset val="134"/>
        <scheme val="minor"/>
      </rPr>
      <t>(atan)</t>
    </r>
    <phoneticPr fontId="2" type="noConversion"/>
  </si>
  <si>
    <t>Pab+Paa/3</t>
    <phoneticPr fontId="2" type="noConversion"/>
  </si>
  <si>
    <t>pairAngle1</t>
    <phoneticPr fontId="2" type="noConversion"/>
  </si>
  <si>
    <t>lamda*phi/(2*pi*d)</t>
    <phoneticPr fontId="2" type="noConversion"/>
  </si>
  <si>
    <t>AOA1</t>
    <phoneticPr fontId="2" type="noConversion"/>
  </si>
  <si>
    <t>1.1-1.2</t>
    <phoneticPr fontId="2" type="noConversion"/>
  </si>
  <si>
    <t>1.2-1.3</t>
    <phoneticPr fontId="2" type="noConversion"/>
  </si>
  <si>
    <t>a:</t>
    <phoneticPr fontId="2" type="noConversion"/>
  </si>
  <si>
    <t>b:</t>
    <phoneticPr fontId="2" type="noConversion"/>
  </si>
  <si>
    <t>sign:</t>
    <phoneticPr fontId="2" type="noConversion"/>
  </si>
  <si>
    <t>offset:</t>
    <phoneticPr fontId="2" type="noConversion"/>
  </si>
  <si>
    <t>gain:</t>
    <phoneticPr fontId="2" type="noConversion"/>
  </si>
  <si>
    <t>d:</t>
    <phoneticPr fontId="2" type="noConversion"/>
  </si>
  <si>
    <t>lamda:</t>
    <phoneticPr fontId="2" type="noConversion"/>
  </si>
  <si>
    <r>
      <t>Pab</t>
    </r>
    <r>
      <rPr>
        <sz val="11"/>
        <color theme="1"/>
        <rFont val="宋体"/>
        <family val="3"/>
        <charset val="134"/>
        <scheme val="minor"/>
      </rPr>
      <t>(TI)</t>
    </r>
    <phoneticPr fontId="2" type="noConversion"/>
  </si>
  <si>
    <r>
      <t>Paa</t>
    </r>
    <r>
      <rPr>
        <sz val="11"/>
        <color theme="1"/>
        <rFont val="宋体"/>
        <family val="3"/>
        <charset val="134"/>
        <scheme val="minor"/>
      </rPr>
      <t>(TI)</t>
    </r>
    <phoneticPr fontId="2" type="noConversion"/>
  </si>
  <si>
    <t>Pab+Paa/3</t>
    <phoneticPr fontId="2" type="noConversion"/>
  </si>
  <si>
    <t>pairAngle1</t>
    <phoneticPr fontId="2" type="noConversion"/>
  </si>
  <si>
    <t>AOA2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</si>
</sst>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topLeftCell="H1" workbookViewId="0">
      <selection activeCell="Y20" sqref="Y20"/>
    </sheetView>
  </sheetViews>
  <sheetFormatPr defaultRowHeight="14" x14ac:dyDescent="0.25"/>
  <sheetData>
    <row r="1" spans="1:2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</v>
      </c>
      <c r="F1" s="1" t="s">
        <v>2</v>
      </c>
      <c r="G1" s="1" t="s">
        <v>4</v>
      </c>
      <c r="H1" s="1" t="s">
        <v>1</v>
      </c>
      <c r="I1" s="1" t="s">
        <v>2</v>
      </c>
      <c r="M1" s="2" t="s">
        <v>5</v>
      </c>
      <c r="Q1" s="3" t="s">
        <v>6</v>
      </c>
      <c r="S1" s="3" t="s">
        <v>7</v>
      </c>
      <c r="T1" s="1" t="s">
        <v>8</v>
      </c>
      <c r="U1" s="3" t="s">
        <v>9</v>
      </c>
      <c r="V1" s="3" t="s">
        <v>10</v>
      </c>
      <c r="Y1" s="3" t="s">
        <v>11</v>
      </c>
      <c r="Z1" s="3" t="s">
        <v>12</v>
      </c>
    </row>
    <row r="2" spans="1:26" x14ac:dyDescent="0.25">
      <c r="A2" s="4">
        <v>1.1000000000000001</v>
      </c>
      <c r="B2" s="4">
        <v>-12</v>
      </c>
      <c r="C2" s="4">
        <v>-105</v>
      </c>
      <c r="D2" s="4">
        <v>1.2</v>
      </c>
      <c r="E2" s="4">
        <v>127</v>
      </c>
      <c r="F2" s="4">
        <v>-80</v>
      </c>
      <c r="G2" s="4">
        <v>1.3</v>
      </c>
      <c r="H2" s="4">
        <v>146</v>
      </c>
      <c r="I2" s="4">
        <v>-20</v>
      </c>
      <c r="K2">
        <f>B18*E18+C18*F18</f>
        <v>9212</v>
      </c>
      <c r="L2">
        <f>C18*E18-B18*F18</f>
        <v>-14084</v>
      </c>
      <c r="M2">
        <f>ATAN(L2/K2)</f>
        <v>-0.99156138044284869</v>
      </c>
      <c r="O2">
        <f>B18*B2+C18*C2</f>
        <v>7707</v>
      </c>
      <c r="P2">
        <f>C18*B2-B18*C2</f>
        <v>-8799</v>
      </c>
      <c r="Q2">
        <f>ATAN(P2/O2)</f>
        <v>-0.85145965604621854</v>
      </c>
      <c r="S2">
        <f>M2+Q2/3</f>
        <v>-1.2753812657915882</v>
      </c>
      <c r="T2">
        <f>(S2*Y$4+Y$5)*Y$6</f>
        <v>-1.1881148031918718</v>
      </c>
      <c r="U2">
        <f>AVERAGE(T2:T9)*Y$9/(2*PI()*Y$8)</f>
        <v>-0.68273866794562665</v>
      </c>
      <c r="V2" s="5">
        <f>ASIN(U2)*180/PI()</f>
        <v>-43.058024677368408</v>
      </c>
      <c r="X2" s="3" t="s">
        <v>13</v>
      </c>
      <c r="Y2">
        <v>0</v>
      </c>
      <c r="Z2">
        <v>1</v>
      </c>
    </row>
    <row r="3" spans="1:26" x14ac:dyDescent="0.25">
      <c r="A3" s="4">
        <v>1.1000000000000001</v>
      </c>
      <c r="B3" s="4">
        <v>25</v>
      </c>
      <c r="C3" s="4">
        <v>-108</v>
      </c>
      <c r="D3" s="4">
        <v>1.2</v>
      </c>
      <c r="E3" s="4">
        <v>145</v>
      </c>
      <c r="F3" s="4">
        <v>-23</v>
      </c>
      <c r="G3" s="4">
        <v>1.3</v>
      </c>
      <c r="H3" s="4">
        <v>139</v>
      </c>
      <c r="I3" s="4">
        <v>35</v>
      </c>
      <c r="K3">
        <f t="shared" ref="K3:K9" si="0">B19*E19+C19*F19</f>
        <v>9964</v>
      </c>
      <c r="L3">
        <f t="shared" ref="L3:L9" si="1">C19*E19-B19*F19</f>
        <v>-13727</v>
      </c>
      <c r="M3">
        <f t="shared" ref="M3:M9" si="2">ATAN(L3/K3)</f>
        <v>-0.94291894662208908</v>
      </c>
      <c r="O3">
        <f t="shared" ref="O3:O9" si="3">B19*B3+C19*C3</f>
        <v>9026</v>
      </c>
      <c r="P3">
        <f t="shared" ref="P3:P9" si="4">C19*B3-B19*C3</f>
        <v>-8689</v>
      </c>
      <c r="Q3">
        <f t="shared" ref="Q3:Q9" si="5">ATAN(P3/O3)</f>
        <v>-0.76637703122528011</v>
      </c>
      <c r="S3">
        <f t="shared" ref="S3:S9" si="6">M3+Q3/3</f>
        <v>-1.1983779570305158</v>
      </c>
      <c r="T3">
        <f t="shared" ref="T3:T9" si="7">(S3*Y$4+Y$5)*Y$6</f>
        <v>-1.1111114944307994</v>
      </c>
      <c r="X3" s="3" t="s">
        <v>14</v>
      </c>
      <c r="Y3">
        <v>1</v>
      </c>
      <c r="Z3">
        <v>2</v>
      </c>
    </row>
    <row r="4" spans="1:26" x14ac:dyDescent="0.25">
      <c r="A4" s="4">
        <v>1.1000000000000001</v>
      </c>
      <c r="B4" s="4">
        <v>62</v>
      </c>
      <c r="C4" s="4">
        <v>-93</v>
      </c>
      <c r="D4" s="4">
        <v>1.2</v>
      </c>
      <c r="E4" s="4">
        <v>144</v>
      </c>
      <c r="F4" s="4">
        <v>28</v>
      </c>
      <c r="G4" s="4">
        <v>1.3</v>
      </c>
      <c r="H4" s="4">
        <v>110</v>
      </c>
      <c r="I4" s="4">
        <v>88</v>
      </c>
      <c r="K4">
        <f t="shared" si="0"/>
        <v>9375</v>
      </c>
      <c r="L4">
        <f t="shared" si="1"/>
        <v>-13690</v>
      </c>
      <c r="M4">
        <f t="shared" si="2"/>
        <v>-0.97034033831953304</v>
      </c>
      <c r="O4">
        <f t="shared" si="3"/>
        <v>8773</v>
      </c>
      <c r="P4">
        <f t="shared" si="4"/>
        <v>-8804</v>
      </c>
      <c r="Q4">
        <f t="shared" si="5"/>
        <v>-0.78716182999914108</v>
      </c>
      <c r="S4">
        <f t="shared" si="6"/>
        <v>-1.2327276149859134</v>
      </c>
      <c r="T4">
        <f t="shared" si="7"/>
        <v>-1.1454611523861971</v>
      </c>
      <c r="X4" s="3" t="s">
        <v>15</v>
      </c>
      <c r="Y4">
        <v>1</v>
      </c>
      <c r="Z4">
        <v>1</v>
      </c>
    </row>
    <row r="5" spans="1:26" x14ac:dyDescent="0.25">
      <c r="A5" s="4">
        <v>1.1000000000000001</v>
      </c>
      <c r="B5" s="4">
        <v>88</v>
      </c>
      <c r="C5" s="4">
        <v>-67</v>
      </c>
      <c r="D5" s="4">
        <v>1.2</v>
      </c>
      <c r="E5" s="4">
        <v>126</v>
      </c>
      <c r="F5" s="4">
        <v>75</v>
      </c>
      <c r="G5" s="4">
        <v>1.3</v>
      </c>
      <c r="H5" s="4">
        <v>68</v>
      </c>
      <c r="I5" s="4">
        <v>121</v>
      </c>
      <c r="K5">
        <f t="shared" si="0"/>
        <v>8324</v>
      </c>
      <c r="L5">
        <f t="shared" si="1"/>
        <v>-13998</v>
      </c>
      <c r="M5">
        <f t="shared" si="2"/>
        <v>-1.0343152236336492</v>
      </c>
      <c r="O5">
        <f t="shared" si="3"/>
        <v>8799</v>
      </c>
      <c r="P5">
        <f t="shared" si="4"/>
        <v>-8453</v>
      </c>
      <c r="Q5">
        <f t="shared" si="5"/>
        <v>-0.76534520601338851</v>
      </c>
      <c r="S5">
        <f t="shared" si="6"/>
        <v>-1.2894302923047787</v>
      </c>
      <c r="T5">
        <f t="shared" si="7"/>
        <v>-1.2021638297050623</v>
      </c>
      <c r="X5" s="3" t="s">
        <v>16</v>
      </c>
      <c r="Y5">
        <f>5*PI()/180</f>
        <v>8.7266462599716474E-2</v>
      </c>
      <c r="Z5">
        <v>0</v>
      </c>
    </row>
    <row r="6" spans="1:26" x14ac:dyDescent="0.25">
      <c r="A6" s="4">
        <v>1.1000000000000001</v>
      </c>
      <c r="B6" s="4">
        <v>106</v>
      </c>
      <c r="C6" s="4">
        <v>-31</v>
      </c>
      <c r="D6" s="4">
        <v>1.2</v>
      </c>
      <c r="E6" s="4">
        <v>89</v>
      </c>
      <c r="F6" s="4">
        <v>118</v>
      </c>
      <c r="G6" s="4">
        <v>1.3</v>
      </c>
      <c r="H6" s="4">
        <v>16</v>
      </c>
      <c r="I6" s="4">
        <v>138</v>
      </c>
      <c r="K6">
        <f t="shared" si="0"/>
        <v>8458</v>
      </c>
      <c r="L6">
        <f t="shared" si="1"/>
        <v>-13556</v>
      </c>
      <c r="M6">
        <f t="shared" si="2"/>
        <v>-1.0129665584607246</v>
      </c>
      <c r="O6">
        <f t="shared" si="3"/>
        <v>8850</v>
      </c>
      <c r="P6">
        <f t="shared" si="4"/>
        <v>-8228</v>
      </c>
      <c r="Q6">
        <f t="shared" si="5"/>
        <v>-0.74899312818612773</v>
      </c>
      <c r="S6">
        <f t="shared" si="6"/>
        <v>-1.2626309345227671</v>
      </c>
      <c r="T6">
        <f t="shared" si="7"/>
        <v>-1.1753644719230507</v>
      </c>
      <c r="X6" s="3" t="s">
        <v>17</v>
      </c>
      <c r="Y6">
        <v>1</v>
      </c>
      <c r="Z6">
        <v>1</v>
      </c>
    </row>
    <row r="7" spans="1:26" x14ac:dyDescent="0.25">
      <c r="A7" s="4">
        <v>1.1000000000000001</v>
      </c>
      <c r="B7" s="4">
        <v>109</v>
      </c>
      <c r="C7" s="4">
        <v>16</v>
      </c>
      <c r="D7" s="4">
        <v>1.2</v>
      </c>
      <c r="E7" s="4">
        <v>43</v>
      </c>
      <c r="F7" s="4">
        <v>142</v>
      </c>
      <c r="G7" s="4">
        <v>1.3</v>
      </c>
      <c r="H7" s="4">
        <v>-45</v>
      </c>
      <c r="I7" s="4">
        <v>135</v>
      </c>
      <c r="K7">
        <f t="shared" si="0"/>
        <v>8153</v>
      </c>
      <c r="L7">
        <f t="shared" si="1"/>
        <v>-14239</v>
      </c>
      <c r="M7">
        <f t="shared" si="2"/>
        <v>-1.0507808776197738</v>
      </c>
      <c r="O7">
        <f t="shared" si="3"/>
        <v>8097</v>
      </c>
      <c r="P7">
        <f t="shared" si="4"/>
        <v>-9317</v>
      </c>
      <c r="Q7">
        <f t="shared" si="5"/>
        <v>-0.85534245274474641</v>
      </c>
      <c r="S7">
        <f t="shared" si="6"/>
        <v>-1.3358950285346893</v>
      </c>
      <c r="T7">
        <f t="shared" si="7"/>
        <v>-1.248628565934973</v>
      </c>
      <c r="X7" s="3"/>
    </row>
    <row r="8" spans="1:26" x14ac:dyDescent="0.25">
      <c r="A8" s="4">
        <v>1.1000000000000001</v>
      </c>
      <c r="B8" s="4">
        <v>96</v>
      </c>
      <c r="C8" s="4">
        <v>58</v>
      </c>
      <c r="D8" s="4">
        <v>1.2</v>
      </c>
      <c r="E8" s="4">
        <v>-9</v>
      </c>
      <c r="F8" s="4">
        <v>149</v>
      </c>
      <c r="G8" s="4">
        <v>1.3</v>
      </c>
      <c r="H8" s="4">
        <v>-92</v>
      </c>
      <c r="I8" s="4">
        <v>109</v>
      </c>
      <c r="K8">
        <f t="shared" si="0"/>
        <v>7806</v>
      </c>
      <c r="L8">
        <f t="shared" si="1"/>
        <v>-15028</v>
      </c>
      <c r="M8">
        <f t="shared" si="2"/>
        <v>-1.091725504735225</v>
      </c>
      <c r="O8">
        <f t="shared" si="3"/>
        <v>7702</v>
      </c>
      <c r="P8">
        <f t="shared" si="4"/>
        <v>-10026</v>
      </c>
      <c r="Q8">
        <f t="shared" si="5"/>
        <v>-0.91574692583209039</v>
      </c>
      <c r="S8">
        <f t="shared" si="6"/>
        <v>-1.3969744800125885</v>
      </c>
      <c r="T8">
        <f t="shared" si="7"/>
        <v>-1.3097080174128721</v>
      </c>
      <c r="X8" s="3" t="s">
        <v>18</v>
      </c>
      <c r="Y8">
        <v>3.5000000000000003E-2</v>
      </c>
    </row>
    <row r="9" spans="1:26" x14ac:dyDescent="0.25">
      <c r="A9" s="4">
        <v>1.1000000000000001</v>
      </c>
      <c r="B9" s="4">
        <v>66</v>
      </c>
      <c r="C9" s="4">
        <v>92</v>
      </c>
      <c r="D9" s="4">
        <v>1.2</v>
      </c>
      <c r="E9" s="4">
        <v>-69</v>
      </c>
      <c r="F9" s="4">
        <v>136</v>
      </c>
      <c r="G9" s="4">
        <v>1.3</v>
      </c>
      <c r="H9" s="4">
        <v>-125</v>
      </c>
      <c r="I9" s="4">
        <v>63</v>
      </c>
      <c r="K9">
        <f t="shared" si="0"/>
        <v>9387</v>
      </c>
      <c r="L9">
        <f t="shared" si="1"/>
        <v>-14987</v>
      </c>
      <c r="M9">
        <f t="shared" si="2"/>
        <v>-1.011231963288707</v>
      </c>
      <c r="O9">
        <f t="shared" si="3"/>
        <v>7958</v>
      </c>
      <c r="P9">
        <f t="shared" si="4"/>
        <v>-10316</v>
      </c>
      <c r="Q9">
        <f t="shared" si="5"/>
        <v>-0.91372486375160678</v>
      </c>
      <c r="S9">
        <f t="shared" si="6"/>
        <v>-1.315806917872576</v>
      </c>
      <c r="T9">
        <f t="shared" si="7"/>
        <v>-1.2285404552728596</v>
      </c>
      <c r="X9" s="3" t="s">
        <v>19</v>
      </c>
      <c r="Y9">
        <v>0.125</v>
      </c>
    </row>
    <row r="10" spans="1:26" x14ac:dyDescent="0.25">
      <c r="A10" s="4">
        <v>1.1000000000000001</v>
      </c>
      <c r="B10" s="4">
        <v>18</v>
      </c>
      <c r="C10" s="4">
        <v>111</v>
      </c>
      <c r="D10" s="4">
        <v>1.2</v>
      </c>
      <c r="E10" s="4">
        <v>-114</v>
      </c>
      <c r="F10" s="4">
        <v>106</v>
      </c>
      <c r="G10" s="4">
        <v>1.3</v>
      </c>
      <c r="H10" s="4">
        <v>-141</v>
      </c>
      <c r="I10" s="4">
        <v>2</v>
      </c>
    </row>
    <row r="11" spans="1:26" x14ac:dyDescent="0.25">
      <c r="A11" s="4">
        <v>1.1000000000000001</v>
      </c>
      <c r="B11" s="4">
        <v>-28</v>
      </c>
      <c r="C11" s="4">
        <v>103</v>
      </c>
      <c r="D11" s="4">
        <v>1.2</v>
      </c>
      <c r="E11" s="4">
        <v>-142</v>
      </c>
      <c r="F11" s="4">
        <v>53</v>
      </c>
      <c r="G11" s="4">
        <v>1.3</v>
      </c>
      <c r="H11" s="4">
        <v>-137</v>
      </c>
      <c r="I11" s="4">
        <v>-40</v>
      </c>
      <c r="M11" s="3" t="s">
        <v>20</v>
      </c>
      <c r="Q11" s="3" t="s">
        <v>21</v>
      </c>
      <c r="S11" s="3" t="s">
        <v>22</v>
      </c>
      <c r="T11" s="1" t="s">
        <v>23</v>
      </c>
      <c r="V11" s="3" t="s">
        <v>24</v>
      </c>
    </row>
    <row r="12" spans="1:26" x14ac:dyDescent="0.25">
      <c r="A12" s="4">
        <v>1.1000000000000001</v>
      </c>
      <c r="B12" s="4">
        <v>-64</v>
      </c>
      <c r="C12" s="4">
        <v>64</v>
      </c>
      <c r="D12" s="4">
        <v>1.2</v>
      </c>
      <c r="E12" s="4">
        <v>-139</v>
      </c>
      <c r="F12" s="4">
        <v>-6</v>
      </c>
      <c r="G12" s="4">
        <v>1.3</v>
      </c>
      <c r="H12" s="4">
        <v>-124</v>
      </c>
      <c r="I12" s="4">
        <v>-52</v>
      </c>
      <c r="K12">
        <f>L2</f>
        <v>-14084</v>
      </c>
      <c r="L12">
        <f>-K2</f>
        <v>-9212</v>
      </c>
      <c r="M12">
        <f>((L12*32+K12/2)/(K12)-64)*180/128</f>
        <v>-59.863475397614316</v>
      </c>
      <c r="O12">
        <f>P2</f>
        <v>-8799</v>
      </c>
      <c r="P12">
        <f>-O2</f>
        <v>-7707</v>
      </c>
      <c r="Q12">
        <f>((P12*32+O12/2)/O12-64)*180/128</f>
        <v>-49.881600536992835</v>
      </c>
      <c r="S12">
        <f>M12+Q12/3</f>
        <v>-76.49067557661192</v>
      </c>
      <c r="T12">
        <f>(S12*Y$4+Y$5*180/PI())*Y$6</f>
        <v>-71.49067557661192</v>
      </c>
      <c r="V12" s="6">
        <f>AVERAGE(T12:T19)-10</f>
        <v>-82.176262076925141</v>
      </c>
    </row>
    <row r="13" spans="1:26" x14ac:dyDescent="0.25">
      <c r="A13" s="4">
        <v>1.1000000000000001</v>
      </c>
      <c r="B13" s="4">
        <v>-75</v>
      </c>
      <c r="C13" s="4">
        <v>-8</v>
      </c>
      <c r="D13" s="4">
        <v>1.2</v>
      </c>
      <c r="E13" s="4">
        <v>-106</v>
      </c>
      <c r="F13" s="4">
        <v>-65</v>
      </c>
      <c r="G13" s="4">
        <v>1.3</v>
      </c>
      <c r="H13" s="4">
        <v>-109</v>
      </c>
      <c r="I13" s="4">
        <v>-29</v>
      </c>
      <c r="K13">
        <f t="shared" ref="K13:K18" si="8">L3</f>
        <v>-13727</v>
      </c>
      <c r="L13">
        <f t="shared" ref="L13:L19" si="9">-K3</f>
        <v>-9964</v>
      </c>
      <c r="M13">
        <f t="shared" ref="M13:M18" si="10">((L13*32+K13/2)/(K13)-64)*180/128</f>
        <v>-56.632782335907343</v>
      </c>
      <c r="O13">
        <f>-O3</f>
        <v>-9026</v>
      </c>
      <c r="P13">
        <f>P3</f>
        <v>-8689</v>
      </c>
      <c r="Q13">
        <f>-(P13*32+O13/2)/O13*180/128</f>
        <v>-44.022978755816531</v>
      </c>
      <c r="S13">
        <f t="shared" ref="S13:S19" si="11">M13+Q13/3</f>
        <v>-71.307108587846187</v>
      </c>
      <c r="T13">
        <f t="shared" ref="T13:T19" si="12">(S13*Y$4+Y$5*180/PI())*Y$6</f>
        <v>-66.307108587846187</v>
      </c>
    </row>
    <row r="14" spans="1:26" x14ac:dyDescent="0.25">
      <c r="A14" s="4">
        <v>1.1000000000000001</v>
      </c>
      <c r="B14" s="4">
        <v>-55</v>
      </c>
      <c r="C14" s="4">
        <v>-75</v>
      </c>
      <c r="D14" s="4">
        <v>1.2</v>
      </c>
      <c r="E14" s="4">
        <v>-40</v>
      </c>
      <c r="F14" s="4">
        <v>-117</v>
      </c>
      <c r="G14" s="4">
        <v>1.3</v>
      </c>
      <c r="H14" s="4">
        <v>-102</v>
      </c>
      <c r="I14" s="4">
        <v>5</v>
      </c>
      <c r="K14">
        <f t="shared" si="8"/>
        <v>-13690</v>
      </c>
      <c r="L14">
        <f t="shared" si="9"/>
        <v>-9375</v>
      </c>
      <c r="M14">
        <f t="shared" si="10"/>
        <v>-58.480585737764791</v>
      </c>
      <c r="O14">
        <f>P4</f>
        <v>-8804</v>
      </c>
      <c r="P14">
        <f>-O4</f>
        <v>-8773</v>
      </c>
      <c r="Q14">
        <f>((P14*32+O14/2)/O14-64)*180/128</f>
        <v>-44.455325704225359</v>
      </c>
      <c r="S14">
        <f t="shared" si="11"/>
        <v>-73.299027639173246</v>
      </c>
      <c r="T14">
        <f t="shared" si="12"/>
        <v>-68.299027639173246</v>
      </c>
    </row>
    <row r="15" spans="1:26" x14ac:dyDescent="0.25">
      <c r="A15" s="4">
        <v>1.1000000000000001</v>
      </c>
      <c r="B15" s="4">
        <v>-12</v>
      </c>
      <c r="C15" s="4">
        <v>-124</v>
      </c>
      <c r="D15" s="4">
        <v>1.2</v>
      </c>
      <c r="E15" s="4">
        <v>28</v>
      </c>
      <c r="F15" s="4">
        <v>-135</v>
      </c>
      <c r="G15" s="4">
        <v>1.3</v>
      </c>
      <c r="H15" s="4">
        <v>-103</v>
      </c>
      <c r="I15" s="4">
        <v>27</v>
      </c>
      <c r="K15">
        <f t="shared" si="8"/>
        <v>-13998</v>
      </c>
      <c r="L15">
        <f t="shared" si="9"/>
        <v>-8324</v>
      </c>
      <c r="M15">
        <f t="shared" si="10"/>
        <v>-62.537337923274755</v>
      </c>
      <c r="O15">
        <f>-O5</f>
        <v>-8799</v>
      </c>
      <c r="P15">
        <f>P5</f>
        <v>-8453</v>
      </c>
      <c r="Q15">
        <f>-(P15*32+O15/2)/O15*180/128</f>
        <v>-43.933605736447326</v>
      </c>
      <c r="S15">
        <f t="shared" si="11"/>
        <v>-77.181873168757193</v>
      </c>
      <c r="T15">
        <f t="shared" si="12"/>
        <v>-72.181873168757193</v>
      </c>
    </row>
    <row r="16" spans="1:26" x14ac:dyDescent="0.25">
      <c r="A16" s="4">
        <v>1.1000000000000001</v>
      </c>
      <c r="B16" s="4">
        <v>48</v>
      </c>
      <c r="C16" s="4">
        <v>-141</v>
      </c>
      <c r="D16" s="4">
        <v>1.2</v>
      </c>
      <c r="E16" s="4">
        <v>89</v>
      </c>
      <c r="F16" s="4">
        <v>-121</v>
      </c>
      <c r="G16" s="4">
        <v>1.3</v>
      </c>
      <c r="H16" s="4">
        <v>-107</v>
      </c>
      <c r="I16" s="4">
        <v>17</v>
      </c>
      <c r="K16">
        <f t="shared" si="8"/>
        <v>-13556</v>
      </c>
      <c r="L16">
        <f t="shared" si="9"/>
        <v>-8458</v>
      </c>
      <c r="M16">
        <f t="shared" si="10"/>
        <v>-61.220008667748601</v>
      </c>
      <c r="O16">
        <f>-O6</f>
        <v>-8850</v>
      </c>
      <c r="P16">
        <f>P6</f>
        <v>-8228</v>
      </c>
      <c r="Q16">
        <f>-(P16*32+O16/2)/O16*180/128</f>
        <v>-42.540413135593219</v>
      </c>
      <c r="S16">
        <f t="shared" si="11"/>
        <v>-75.400146379613005</v>
      </c>
      <c r="T16">
        <f t="shared" si="12"/>
        <v>-70.400146379613005</v>
      </c>
    </row>
    <row r="17" spans="1:20" x14ac:dyDescent="0.25">
      <c r="A17" s="4">
        <v>1.1000000000000001</v>
      </c>
      <c r="B17" s="4">
        <v>93</v>
      </c>
      <c r="C17" s="4">
        <v>-121</v>
      </c>
      <c r="D17" s="4">
        <v>1.2</v>
      </c>
      <c r="E17" s="4">
        <v>132</v>
      </c>
      <c r="F17" s="4">
        <v>-75</v>
      </c>
      <c r="G17" s="4">
        <v>1.3</v>
      </c>
      <c r="H17" s="4">
        <v>-105</v>
      </c>
      <c r="I17" s="4">
        <v>-20</v>
      </c>
      <c r="K17">
        <f t="shared" si="8"/>
        <v>-14239</v>
      </c>
      <c r="L17">
        <f t="shared" si="9"/>
        <v>-8153</v>
      </c>
      <c r="M17">
        <f t="shared" si="10"/>
        <v>-63.530669508041299</v>
      </c>
      <c r="O17">
        <f>P7</f>
        <v>-9317</v>
      </c>
      <c r="P17">
        <f>-O7</f>
        <v>-8097</v>
      </c>
      <c r="Q17">
        <f>((P17*32+O17/2)/O17-64)*180/128</f>
        <v>-50.189329652785233</v>
      </c>
      <c r="S17">
        <f t="shared" si="11"/>
        <v>-80.260446058969706</v>
      </c>
      <c r="T17">
        <f t="shared" si="12"/>
        <v>-75.260446058969706</v>
      </c>
    </row>
    <row r="18" spans="1:20" x14ac:dyDescent="0.25">
      <c r="A18" s="4">
        <v>1.1000000000000001</v>
      </c>
      <c r="B18" s="4">
        <v>-91</v>
      </c>
      <c r="C18" s="4">
        <v>-63</v>
      </c>
      <c r="D18" s="4">
        <v>1.2</v>
      </c>
      <c r="E18" s="4">
        <v>4</v>
      </c>
      <c r="F18" s="4">
        <v>-152</v>
      </c>
      <c r="G18" s="4">
        <v>1.3</v>
      </c>
      <c r="H18" s="4">
        <v>82</v>
      </c>
      <c r="I18" s="4">
        <v>-120</v>
      </c>
      <c r="K18">
        <f t="shared" si="8"/>
        <v>-15028</v>
      </c>
      <c r="L18">
        <f t="shared" si="9"/>
        <v>-7806</v>
      </c>
      <c r="M18">
        <f t="shared" si="10"/>
        <v>-65.922507153313816</v>
      </c>
      <c r="O18">
        <f>P8</f>
        <v>-10026</v>
      </c>
      <c r="P18">
        <f>-O8</f>
        <v>-7702</v>
      </c>
      <c r="Q18">
        <f>((P18*32+O18/2)/O18-64)*180/128</f>
        <v>-54.727754712746851</v>
      </c>
      <c r="S18">
        <f t="shared" si="11"/>
        <v>-84.165092057562759</v>
      </c>
      <c r="T18">
        <f t="shared" si="12"/>
        <v>-79.165092057562759</v>
      </c>
    </row>
    <row r="19" spans="1:20" x14ac:dyDescent="0.25">
      <c r="A19" s="4">
        <v>1.1000000000000001</v>
      </c>
      <c r="B19" s="4">
        <v>-58</v>
      </c>
      <c r="C19" s="4">
        <v>-97</v>
      </c>
      <c r="D19" s="4">
        <v>1.2</v>
      </c>
      <c r="E19" s="4">
        <v>59</v>
      </c>
      <c r="F19" s="4">
        <v>-138</v>
      </c>
      <c r="G19" s="4">
        <v>1.3</v>
      </c>
      <c r="H19" s="4">
        <v>119</v>
      </c>
      <c r="I19" s="4">
        <v>-79</v>
      </c>
      <c r="K19">
        <f>L9</f>
        <v>-14987</v>
      </c>
      <c r="L19">
        <f t="shared" si="9"/>
        <v>-9387</v>
      </c>
      <c r="M19">
        <f>((L19*32+K19/2)/(K19)-64)*180/128</f>
        <v>-61.111447629612329</v>
      </c>
      <c r="O19">
        <f>P9</f>
        <v>-10316</v>
      </c>
      <c r="P19">
        <f>-O9</f>
        <v>-7958</v>
      </c>
      <c r="Q19">
        <f>((P19*32+O19/2)/O19-64)*180/128</f>
        <v>-54.582838551764247</v>
      </c>
      <c r="S19">
        <f t="shared" si="11"/>
        <v>-79.305727146867071</v>
      </c>
      <c r="T19">
        <f t="shared" si="12"/>
        <v>-74.305727146867071</v>
      </c>
    </row>
    <row r="20" spans="1:20" x14ac:dyDescent="0.25">
      <c r="A20" s="4">
        <v>1.1000000000000001</v>
      </c>
      <c r="B20" s="4">
        <v>-22</v>
      </c>
      <c r="C20" s="4">
        <v>-109</v>
      </c>
      <c r="D20" s="4">
        <v>1.2</v>
      </c>
      <c r="E20" s="4">
        <v>104</v>
      </c>
      <c r="F20" s="4">
        <v>-107</v>
      </c>
      <c r="G20" s="4">
        <v>1.3</v>
      </c>
      <c r="H20" s="4">
        <v>141</v>
      </c>
      <c r="I20" s="4">
        <v>-22</v>
      </c>
    </row>
    <row r="21" spans="1:20" x14ac:dyDescent="0.25">
      <c r="A21" s="4">
        <v>1.1000000000000001</v>
      </c>
      <c r="B21" s="4">
        <v>17</v>
      </c>
      <c r="C21" s="4">
        <v>-109</v>
      </c>
      <c r="D21" s="4">
        <v>1.2</v>
      </c>
      <c r="E21" s="4">
        <v>137</v>
      </c>
      <c r="F21" s="4">
        <v>-55</v>
      </c>
      <c r="G21" s="4">
        <v>1.3</v>
      </c>
      <c r="H21" s="4">
        <v>139</v>
      </c>
      <c r="I21" s="4">
        <v>32</v>
      </c>
    </row>
    <row r="22" spans="1:20" x14ac:dyDescent="0.25">
      <c r="A22" s="4">
        <v>1.1000000000000001</v>
      </c>
      <c r="B22" s="4">
        <v>56</v>
      </c>
      <c r="C22" s="4">
        <v>-94</v>
      </c>
      <c r="D22" s="4">
        <v>1.2</v>
      </c>
      <c r="E22" s="4">
        <v>146</v>
      </c>
      <c r="F22" s="4">
        <v>-3</v>
      </c>
      <c r="G22" s="4">
        <v>1.3</v>
      </c>
      <c r="H22" s="4">
        <v>118</v>
      </c>
      <c r="I22" s="4">
        <v>82</v>
      </c>
    </row>
    <row r="23" spans="1:20" x14ac:dyDescent="0.25">
      <c r="A23" s="4">
        <v>1.1000000000000001</v>
      </c>
      <c r="B23" s="4">
        <v>85</v>
      </c>
      <c r="C23" s="4">
        <v>-73</v>
      </c>
      <c r="D23" s="4">
        <v>1.2</v>
      </c>
      <c r="E23" s="4">
        <v>138</v>
      </c>
      <c r="F23" s="4">
        <v>49</v>
      </c>
      <c r="G23" s="4">
        <v>1.3</v>
      </c>
      <c r="H23" s="4">
        <v>75</v>
      </c>
      <c r="I23" s="4">
        <v>125</v>
      </c>
    </row>
    <row r="24" spans="1:20" x14ac:dyDescent="0.25">
      <c r="A24" s="4">
        <v>1.1000000000000001</v>
      </c>
      <c r="B24" s="4">
        <v>105</v>
      </c>
      <c r="C24" s="4">
        <v>-41</v>
      </c>
      <c r="D24" s="4">
        <v>1.2</v>
      </c>
      <c r="E24" s="4">
        <v>113</v>
      </c>
      <c r="F24" s="4">
        <v>99</v>
      </c>
      <c r="G24" s="4">
        <v>1.3</v>
      </c>
      <c r="H24" s="4">
        <v>24</v>
      </c>
      <c r="I24" s="4">
        <v>143</v>
      </c>
    </row>
    <row r="25" spans="1:20" x14ac:dyDescent="0.25">
      <c r="A25" s="4">
        <v>1.1000000000000001</v>
      </c>
      <c r="B25" s="4">
        <v>115</v>
      </c>
      <c r="C25" s="4">
        <v>4</v>
      </c>
      <c r="D25" s="4">
        <v>1.2</v>
      </c>
      <c r="E25" s="4">
        <v>77</v>
      </c>
      <c r="F25" s="4">
        <v>133</v>
      </c>
      <c r="G25" s="4">
        <v>1.3</v>
      </c>
      <c r="H25" s="4">
        <v>-30</v>
      </c>
      <c r="I25" s="4">
        <v>138</v>
      </c>
    </row>
    <row r="26" spans="1:20" x14ac:dyDescent="0.25">
      <c r="A26" s="4">
        <v>1.1000000000000001</v>
      </c>
      <c r="B26" s="4">
        <v>106</v>
      </c>
      <c r="C26" s="4">
        <v>46</v>
      </c>
      <c r="D26" s="4">
        <v>1.2</v>
      </c>
      <c r="E26" s="4">
        <v>30</v>
      </c>
      <c r="F26" s="4">
        <v>153</v>
      </c>
      <c r="G26" s="4">
        <v>1.3</v>
      </c>
      <c r="H26" s="4">
        <v>-85</v>
      </c>
      <c r="I26" s="4">
        <v>112</v>
      </c>
    </row>
    <row r="27" spans="1:20" x14ac:dyDescent="0.25">
      <c r="A27" s="4">
        <v>1.1000000000000001</v>
      </c>
      <c r="B27" s="4">
        <v>75</v>
      </c>
      <c r="C27" s="4">
        <v>81</v>
      </c>
      <c r="D27" s="4">
        <v>1.2</v>
      </c>
      <c r="E27" s="4">
        <v>-32</v>
      </c>
      <c r="F27" s="4">
        <v>147</v>
      </c>
      <c r="G27" s="4">
        <v>1.3</v>
      </c>
      <c r="H27" s="4">
        <v>-112</v>
      </c>
      <c r="I27" s="4">
        <v>84</v>
      </c>
    </row>
    <row r="28" spans="1:20" x14ac:dyDescent="0.25">
      <c r="A28" s="4">
        <v>1.1000000000000001</v>
      </c>
      <c r="B28" s="4">
        <v>15</v>
      </c>
      <c r="C28" s="4">
        <v>90</v>
      </c>
      <c r="D28" s="4">
        <v>1.2</v>
      </c>
      <c r="E28" s="4">
        <v>-82</v>
      </c>
      <c r="F28" s="4">
        <v>110</v>
      </c>
      <c r="G28" s="4">
        <v>1.3</v>
      </c>
      <c r="H28" s="4">
        <v>-110</v>
      </c>
      <c r="I28" s="4">
        <v>67</v>
      </c>
    </row>
    <row r="29" spans="1:20" x14ac:dyDescent="0.25">
      <c r="A29" s="4">
        <v>1.1000000000000001</v>
      </c>
      <c r="B29" s="4">
        <v>-46</v>
      </c>
      <c r="C29" s="4">
        <v>66</v>
      </c>
      <c r="D29" s="4">
        <v>1.2</v>
      </c>
      <c r="E29" s="4">
        <v>-114</v>
      </c>
      <c r="F29" s="4">
        <v>46</v>
      </c>
      <c r="G29" s="4">
        <v>1.3</v>
      </c>
      <c r="H29" s="4">
        <v>-80</v>
      </c>
      <c r="I29" s="4">
        <v>70</v>
      </c>
    </row>
    <row r="30" spans="1:20" x14ac:dyDescent="0.25">
      <c r="A30" s="4">
        <v>1.1000000000000001</v>
      </c>
      <c r="B30" s="4">
        <v>-96</v>
      </c>
      <c r="C30" s="4">
        <v>16</v>
      </c>
      <c r="D30" s="4">
        <v>1.2</v>
      </c>
      <c r="E30" s="4">
        <v>-112</v>
      </c>
      <c r="F30" s="4">
        <v>-40</v>
      </c>
      <c r="G30" s="4">
        <v>1.3</v>
      </c>
      <c r="H30" s="4">
        <v>-47</v>
      </c>
      <c r="I30" s="4">
        <v>88</v>
      </c>
    </row>
    <row r="31" spans="1:20" x14ac:dyDescent="0.25">
      <c r="A31" s="4">
        <v>1.1000000000000001</v>
      </c>
      <c r="B31" s="4">
        <v>-119</v>
      </c>
      <c r="C31" s="4">
        <v>-55</v>
      </c>
      <c r="D31" s="4">
        <v>1.2</v>
      </c>
      <c r="E31" s="4">
        <v>-81</v>
      </c>
      <c r="F31" s="4">
        <v>-105</v>
      </c>
      <c r="G31" s="4">
        <v>1.3</v>
      </c>
      <c r="H31" s="4">
        <v>-31</v>
      </c>
      <c r="I31" s="4">
        <v>103</v>
      </c>
    </row>
    <row r="32" spans="1:20" x14ac:dyDescent="0.25">
      <c r="A32" s="4">
        <v>1.1000000000000001</v>
      </c>
      <c r="B32" s="4">
        <v>-102</v>
      </c>
      <c r="C32" s="4">
        <v>-108</v>
      </c>
      <c r="D32" s="4">
        <v>1.2</v>
      </c>
      <c r="E32" s="4">
        <v>-32</v>
      </c>
      <c r="F32" s="4">
        <v>-143</v>
      </c>
      <c r="G32" s="4">
        <v>1.3</v>
      </c>
      <c r="H32" s="4">
        <v>-40</v>
      </c>
      <c r="I32" s="4">
        <v>104</v>
      </c>
    </row>
    <row r="33" spans="1:9" x14ac:dyDescent="0.25">
      <c r="A33" s="4">
        <v>1.1000000000000001</v>
      </c>
      <c r="B33" s="4">
        <v>-59</v>
      </c>
      <c r="C33" s="4">
        <v>-141</v>
      </c>
      <c r="D33" s="4">
        <v>1.2</v>
      </c>
      <c r="E33" s="4">
        <v>32</v>
      </c>
      <c r="F33" s="4">
        <v>-145</v>
      </c>
      <c r="G33" s="4">
        <v>1.3</v>
      </c>
      <c r="H33" s="4">
        <v>-67</v>
      </c>
      <c r="I33" s="4">
        <v>84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XIAYAN</dc:creator>
  <cp:lastModifiedBy>XIAYAN</cp:lastModifiedBy>
  <dcterms:created xsi:type="dcterms:W3CDTF">2019-05-21T02:11:20Z</dcterms:created>
  <dcterms:modified xsi:type="dcterms:W3CDTF">2019-05-21T02:11:46Z</dcterms:modified>
</cp:coreProperties>
</file>