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mc:AlternateContent xmlns:mc="http://schemas.openxmlformats.org/markup-compatibility/2006">
    <mc:Choice Requires="x15">
      <x15ac:absPath xmlns:x15ac="http://schemas.microsoft.com/office/spreadsheetml/2010/11/ac" url="C:\Users\a0488799\Documents\project\EMC\Checklist\"/>
    </mc:Choice>
  </mc:AlternateContent>
  <xr:revisionPtr revIDLastSave="0" documentId="13_ncr:1_{F6EC9269-1012-4253-AAB7-0C338EF52412}" xr6:coauthVersionLast="36" xr6:coauthVersionMax="36" xr10:uidLastSave="{00000000-0000-0000-0000-000000000000}"/>
  <bookViews>
    <workbookView xWindow="0" yWindow="528" windowWidth="12480" windowHeight="6972" tabRatio="782" activeTab="1" xr2:uid="{00000000-000D-0000-FFFF-FFFF00000000}"/>
  </bookViews>
  <sheets>
    <sheet name="DP83869HM Strap Tool" sheetId="12" r:id="rId1"/>
    <sheet name="DP83869 Schematic checklist" sheetId="14" r:id="rId2"/>
  </sheets>
  <externalReferences>
    <externalReference r:id="rId3"/>
    <externalReference r:id="rId4"/>
  </externalReferences>
  <definedNames>
    <definedName name="CountryMap" localSheetId="1">[1]DP83826_Schematic_EMI_Checklist!#REF!</definedName>
    <definedName name="CountryMap">#REF!</definedName>
    <definedName name="MII_Mode" localSheetId="1">'DP83869 Schematic checklist'!$L$75</definedName>
    <definedName name="MII_Mode">'[1]Pin Wise Checklist'!$L$73</definedName>
    <definedName name="MII_Mode_Map" localSheetId="1">'DP83869 Schematic checklist'!$L$75</definedName>
    <definedName name="MII_Mode_Map">'[1]Pin Wise Checklist'!$L$73</definedName>
    <definedName name="MIIModeMap" localSheetId="1">'DP83869 Schematic checklist'!$L$75</definedName>
    <definedName name="MIIModeMap">'[1]Pin Wise Checklist'!$L$73</definedName>
    <definedName name="MODE" localSheetId="1">[1]DP83826_Schematic_EMI_Checklist!#REF!</definedName>
    <definedName name="MODE">#REF!</definedName>
    <definedName name="Pictures" localSheetId="1">INDIRECT('DP83869 Schematic checklist'!$P$80)</definedName>
    <definedName name="Pictures">INDIRECT('[2]BasicMode SchematicChecklist'!$P$77)</definedName>
    <definedName name="RGMII_Mode" localSheetId="1">'DP83869 Schematic checklist'!$L$78</definedName>
    <definedName name="RGMII_Mode">'[1]Pin Wise Checklist'!$L$76</definedName>
    <definedName name="RGMII_Mode_Map" localSheetId="1">'DP83869 Schematic checklist'!$L$78</definedName>
    <definedName name="RGMII_Mode_Map">'[1]Pin Wise Checklist'!$L$76</definedName>
    <definedName name="RGMIIModeMap" localSheetId="1">'DP83869 Schematic checklist'!$L$78</definedName>
    <definedName name="RGMIIModeMap">'[1]Pin Wise Checklist'!$L$76</definedName>
    <definedName name="RMII_Master_Mode" localSheetId="1">'DP83869 Schematic checklist'!$L$76</definedName>
    <definedName name="RMII_Master_Mode">'[1]Pin Wise Checklist'!$L$74</definedName>
    <definedName name="RMII_Master_Mode_Map" localSheetId="1">'DP83869 Schematic checklist'!$L$76</definedName>
    <definedName name="RMII_Master_Mode_Map">'[1]Pin Wise Checklist'!$L$74</definedName>
    <definedName name="RMII_Slave_Mode" localSheetId="1">'DP83869 Schematic checklist'!$L$77</definedName>
    <definedName name="RMII_Slave_Mode">'[1]Pin Wise Checklist'!$L$75</definedName>
    <definedName name="RMII_Slave_Mode_Map" localSheetId="1">'DP83869 Schematic checklist'!$L$77</definedName>
    <definedName name="RMII_Slave_Mode_Map">'[1]Pin Wise Checklist'!$L$75</definedName>
    <definedName name="RMIIMasterModeMap" localSheetId="1">'DP83869 Schematic checklist'!$L$76</definedName>
    <definedName name="RMIIMasterModeMap">'[1]Pin Wise Checklist'!$L$74</definedName>
    <definedName name="RMIISlaveModeMap" localSheetId="1">'DP83869 Schematic checklist'!$L$77</definedName>
    <definedName name="RMIISlaveModeMap">'[1]Pin Wise Checklist'!$L$75</definedName>
    <definedName name="SGMII_mode">#REF!</definedName>
  </definedNames>
  <calcPr calcId="191029"/>
</workbook>
</file>

<file path=xl/calcChain.xml><?xml version="1.0" encoding="utf-8"?>
<calcChain xmlns="http://schemas.openxmlformats.org/spreadsheetml/2006/main">
  <c r="D57" i="14" l="1"/>
  <c r="D56" i="14"/>
  <c r="D55" i="14"/>
  <c r="D54" i="14"/>
  <c r="D40" i="14" l="1"/>
  <c r="D41" i="14"/>
  <c r="D42" i="14"/>
  <c r="D43" i="14"/>
  <c r="D44" i="14"/>
  <c r="D45" i="14"/>
  <c r="D46" i="14"/>
  <c r="D47" i="14"/>
  <c r="D48" i="14"/>
  <c r="D49" i="14"/>
  <c r="D50" i="14"/>
  <c r="D51" i="14"/>
  <c r="D52" i="14"/>
  <c r="D53" i="14"/>
  <c r="P80" i="14"/>
  <c r="C21" i="12" l="1"/>
  <c r="C20" i="12"/>
  <c r="E20" i="12" s="1"/>
  <c r="C18" i="12"/>
  <c r="D18" i="12" s="1"/>
  <c r="C19" i="12"/>
  <c r="D19" i="12" s="1"/>
  <c r="C17" i="12"/>
  <c r="E17" i="12" s="1"/>
  <c r="C16" i="12"/>
  <c r="E16" i="12" s="1"/>
  <c r="C15" i="12"/>
  <c r="E15" i="12" s="1"/>
  <c r="C14" i="12"/>
  <c r="E14" i="12" s="1"/>
  <c r="C13" i="12"/>
  <c r="E13" i="12" s="1"/>
  <c r="C12" i="12"/>
  <c r="E12" i="12" s="1"/>
  <c r="E21" i="12" l="1"/>
  <c r="D21" i="12"/>
  <c r="D17" i="12"/>
  <c r="E19" i="12"/>
  <c r="D13" i="12"/>
  <c r="E18" i="12"/>
  <c r="D14" i="12"/>
  <c r="D12" i="12"/>
  <c r="D20" i="12"/>
  <c r="D15" i="12"/>
  <c r="D16" i="12"/>
</calcChain>
</file>

<file path=xl/sharedStrings.xml><?xml version="1.0" encoding="utf-8"?>
<sst xmlns="http://schemas.openxmlformats.org/spreadsheetml/2006/main" count="512" uniqueCount="225">
  <si>
    <t>RX_D0</t>
  </si>
  <si>
    <t>RX_D1</t>
  </si>
  <si>
    <t>RX_D2</t>
  </si>
  <si>
    <t>RX_D3</t>
  </si>
  <si>
    <t>LED_0</t>
  </si>
  <si>
    <t>Open</t>
  </si>
  <si>
    <t>Domain</t>
  </si>
  <si>
    <t>Items</t>
  </si>
  <si>
    <t>Recommended Connection</t>
  </si>
  <si>
    <t>Pin Associated</t>
  </si>
  <si>
    <t>Pictures</t>
  </si>
  <si>
    <t>Power</t>
  </si>
  <si>
    <t>Ground Pad</t>
  </si>
  <si>
    <t>VDDIO</t>
  </si>
  <si>
    <t>GND</t>
  </si>
  <si>
    <t>LED_1</t>
  </si>
  <si>
    <t>XI</t>
  </si>
  <si>
    <t>XO</t>
  </si>
  <si>
    <t>TI Feedback</t>
  </si>
  <si>
    <t>MDC</t>
  </si>
  <si>
    <t>MDIO</t>
  </si>
  <si>
    <t>RESET_N</t>
  </si>
  <si>
    <t>TX_CLK</t>
  </si>
  <si>
    <t>TX_D0</t>
  </si>
  <si>
    <t>TX_D1</t>
  </si>
  <si>
    <t>TX_D2</t>
  </si>
  <si>
    <t>TX_D3</t>
  </si>
  <si>
    <t>RX_CLK</t>
  </si>
  <si>
    <t>Reset</t>
  </si>
  <si>
    <t>Interrupt</t>
  </si>
  <si>
    <t>25MHz Transmit Clock</t>
  </si>
  <si>
    <t>Transmit Data</t>
  </si>
  <si>
    <t>25MHz Receive Clock</t>
  </si>
  <si>
    <t>Receive Data</t>
  </si>
  <si>
    <t>Transmit Control</t>
  </si>
  <si>
    <t>Receive Control</t>
  </si>
  <si>
    <t>PHY_AD[0]</t>
  </si>
  <si>
    <t>PHY_AD[2]</t>
  </si>
  <si>
    <t>PHY_AD[3]</t>
  </si>
  <si>
    <t>PHY_AD[1]</t>
  </si>
  <si>
    <t>RX_CTRL</t>
  </si>
  <si>
    <t>GPIO_1</t>
  </si>
  <si>
    <t>LED_2</t>
  </si>
  <si>
    <t>Strap Mode</t>
  </si>
  <si>
    <t>Strap Pin</t>
  </si>
  <si>
    <t>Mode 1</t>
  </si>
  <si>
    <t>Mode 2</t>
  </si>
  <si>
    <t>Mode 3</t>
  </si>
  <si>
    <t>Pull up</t>
  </si>
  <si>
    <t>Pull Down</t>
  </si>
  <si>
    <r>
      <t>10k</t>
    </r>
    <r>
      <rPr>
        <sz val="12"/>
        <color theme="1"/>
        <rFont val="Calibri"/>
        <family val="2"/>
      </rPr>
      <t>Ω</t>
    </r>
  </si>
  <si>
    <t>2.49kΩ</t>
  </si>
  <si>
    <t>5.76kΩ</t>
  </si>
  <si>
    <t>Strap Resistors</t>
  </si>
  <si>
    <r>
      <t>Recommend Pull up (R</t>
    </r>
    <r>
      <rPr>
        <b/>
        <vertAlign val="subscript"/>
        <sz val="12"/>
        <color theme="1"/>
        <rFont val="Calibri"/>
        <family val="2"/>
        <scheme val="minor"/>
      </rPr>
      <t>H</t>
    </r>
    <r>
      <rPr>
        <b/>
        <sz val="12"/>
        <color theme="1"/>
        <rFont val="Calibri"/>
        <family val="2"/>
        <scheme val="minor"/>
      </rPr>
      <t>)</t>
    </r>
  </si>
  <si>
    <r>
      <t>Recommend Pull Down (R</t>
    </r>
    <r>
      <rPr>
        <b/>
        <vertAlign val="subscript"/>
        <sz val="12"/>
        <color theme="1"/>
        <rFont val="Calibri"/>
        <family val="2"/>
        <scheme val="minor"/>
      </rPr>
      <t>L</t>
    </r>
    <r>
      <rPr>
        <b/>
        <sz val="12"/>
        <color theme="1"/>
        <rFont val="Calibri"/>
        <family val="2"/>
        <scheme val="minor"/>
      </rPr>
      <t>)</t>
    </r>
  </si>
  <si>
    <t>VDDA2P5</t>
  </si>
  <si>
    <t>3, 9</t>
  </si>
  <si>
    <t>13, 48</t>
  </si>
  <si>
    <t>LEDs</t>
  </si>
  <si>
    <t>CLK_OUT</t>
  </si>
  <si>
    <t>TD_P_A
TD_M_A
TD_P_B
TD_M_B
TD_P_C
TD_M_C
TD_P_D
TD_M_D</t>
  </si>
  <si>
    <t>1,
2,
4,
5,
7,
8,
10,
11</t>
  </si>
  <si>
    <t>RBIAS</t>
  </si>
  <si>
    <t xml:space="preserve">Connect a 11kohm 1% tolerance resistor between RBIAS pin and GND. </t>
  </si>
  <si>
    <t>TX_CTRL</t>
  </si>
  <si>
    <t>OPMODE_2</t>
  </si>
  <si>
    <t>OPMODE_1</t>
  </si>
  <si>
    <t>OPMODE_0</t>
  </si>
  <si>
    <t>ANEG_DIS</t>
  </si>
  <si>
    <t>ANEGSEL_1</t>
  </si>
  <si>
    <t>ANEGSEL_0</t>
  </si>
  <si>
    <t>MIRROR_EN</t>
  </si>
  <si>
    <t>LINK LOSS</t>
  </si>
  <si>
    <t>Mode 0</t>
  </si>
  <si>
    <t>HOW TO USE</t>
  </si>
  <si>
    <t>Step 1</t>
  </si>
  <si>
    <t>STRAP SELECTION TABLE</t>
  </si>
  <si>
    <t>Step 2:</t>
  </si>
  <si>
    <t>Step 3:</t>
  </si>
  <si>
    <t>Decide which PHY address is needed for the PHY. Populate PHY_ADD[3:0] bits in the Strap Selection Table according to the PHY address needed in the application.</t>
  </si>
  <si>
    <t>Decide which Operational mode is needed for the PHY. Populate OPMODE[2:0] bits in the Strap Selection Table according to the mode needed in the application.</t>
  </si>
  <si>
    <t xml:space="preserve">Based on the OPMODE selected above, only one of the following strap tables will be applicable to the application. </t>
  </si>
  <si>
    <t>Select the correct table and fill in the rest of the bits in the Strap Selection Table. If any bit is unused in the desired mode of operation, leave that bit in its default value.</t>
  </si>
  <si>
    <t>SIN</t>
  </si>
  <si>
    <t>SOP</t>
  </si>
  <si>
    <t>SON</t>
  </si>
  <si>
    <t>Transmit Error</t>
  </si>
  <si>
    <t>RX_ER</t>
  </si>
  <si>
    <t>Receive Error</t>
  </si>
  <si>
    <t>18, 30</t>
  </si>
  <si>
    <t>6, 31, 39</t>
  </si>
  <si>
    <t>SON
SOP
SIP
SIN
SD</t>
  </si>
  <si>
    <t>14
15
16
17
24</t>
  </si>
  <si>
    <t xml:space="preserve">Fiber Data Out
Fiber Data Out
Fiber Data In
Fiber Data In
Fiber Signal Detect
</t>
  </si>
  <si>
    <t>Optional ferrite bead for EMI purpose</t>
  </si>
  <si>
    <t>Not Applicable</t>
  </si>
  <si>
    <t>NC</t>
  </si>
  <si>
    <t>Data  Out Lines</t>
  </si>
  <si>
    <t xml:space="preserve">Clock Out </t>
  </si>
  <si>
    <t>Data In Lines</t>
  </si>
  <si>
    <t>Clock In</t>
  </si>
  <si>
    <t>Transmit Enable</t>
  </si>
  <si>
    <t xml:space="preserve">RGMII Mode </t>
  </si>
  <si>
    <t>XI( Please note 50 MHz clock shall be connected to XI pin and XO shall be left NC</t>
  </si>
  <si>
    <t>CRS_DV</t>
  </si>
  <si>
    <t>Optional</t>
  </si>
  <si>
    <t xml:space="preserve">RMII Slave Mode </t>
  </si>
  <si>
    <t>50 Mhz Clock Out</t>
  </si>
  <si>
    <t>RMII Master Mode</t>
  </si>
  <si>
    <t>This pin is needed only when using 
Half Duplex 100M mode</t>
  </si>
  <si>
    <t>Clock Out</t>
  </si>
  <si>
    <t>MII Mode</t>
  </si>
  <si>
    <t>50 Mhz Clock Input</t>
  </si>
  <si>
    <t>COL/GPIO2</t>
  </si>
  <si>
    <t>CRS/CRS_DV</t>
  </si>
  <si>
    <t>RX_D3/GPIO_3</t>
  </si>
  <si>
    <t>RX_DV/RX_CTRL</t>
  </si>
  <si>
    <t>TX_EN/TX_CTRL</t>
  </si>
  <si>
    <t>Mode</t>
  </si>
  <si>
    <t>MII_Mode</t>
  </si>
  <si>
    <t>Copper MDI Lines</t>
  </si>
  <si>
    <t>INT/Power Down</t>
  </si>
  <si>
    <t>Connect to Host driving the SMI clock for Phy register programming</t>
  </si>
  <si>
    <t>Serial
Management
Interface</t>
  </si>
  <si>
    <t>Leave NC</t>
  </si>
  <si>
    <t>Ensure Oscillator Input  meets the spec ( jitter, ppm, rise/hold time, jitter) as defined in Datasheet</t>
  </si>
  <si>
    <t xml:space="preserve">XI </t>
  </si>
  <si>
    <t>Clock
(Oscillator)</t>
  </si>
  <si>
    <t>XTAL Used. Confirm it meets the spec ( ppm and load capacitance) as defined in Datasheet.</t>
  </si>
  <si>
    <t xml:space="preserve"> Clock
(Crystal)</t>
  </si>
  <si>
    <t>Keep option to isolate the digital ground from the MDI connector ground. Add two GND isolations.
Package size 1206 is recommended</t>
  </si>
  <si>
    <t>Questions ( if Any)</t>
  </si>
  <si>
    <t>Customer Input ( Yes/No)</t>
  </si>
  <si>
    <t>VDD1P0</t>
  </si>
  <si>
    <t>VDD1P8</t>
  </si>
  <si>
    <t>Optional EMI improvement: 
Change RBIAS to 9kohms 1% tolerance between Rbias and GND</t>
  </si>
  <si>
    <t>LED_1 / RX_ER</t>
  </si>
  <si>
    <t>LED_0 indicates status of the Link by default
 In RGMII-to-SGMII bridge mode with force speeds, Link LED function cannot be used</t>
  </si>
  <si>
    <t xml:space="preserve"> LED_1 pin acts as speed indication by default
Optional RX_ER functionality in MII mode
 In RGMII-to-SGMII bridge mode with force speeds, Link LED function cannot be used</t>
  </si>
  <si>
    <t>LED_2  indicates transmit and receive activity
LED_2 pin can be configured as a second additional LED driver (LED2) or general purpose I/O (GPIO) 
 In RGMII-to-SGMII bridge mode with force speeds, Link LED function cannot be used</t>
  </si>
  <si>
    <t>CLK_OUT is active by default and will output 25MHz clock.
 The output clock is configurable through register settings and can also be turned off. 
If unused, leave this pin floating.</t>
  </si>
  <si>
    <t xml:space="preserve">Four Differential channels for 1Gbps operation. They should be routed to Ethernet connector via magnetics and the traces should be 100ohms differential impedance
In normal functional standpoint, EVM schematic should be sufficient enough. 
We do have other optional EMI schematic recommendation </t>
  </si>
  <si>
    <t>Fiber Communication</t>
  </si>
  <si>
    <t>STRAP FINAL VALUE</t>
  </si>
  <si>
    <t>PHY_ID Selection</t>
  </si>
  <si>
    <t>Mode selection</t>
  </si>
  <si>
    <t>Fucntionality for each mode</t>
  </si>
  <si>
    <t>SIP</t>
  </si>
  <si>
    <t>SGMII data output
 0.1-µF capacitor is required</t>
  </si>
  <si>
    <t>SGMII data output
0.1-µF capacitor is required</t>
  </si>
  <si>
    <t>SGMII data Input
0.1-µF capacitor is required</t>
  </si>
  <si>
    <t>PHY_ID</t>
  </si>
  <si>
    <t>0</t>
  </si>
  <si>
    <t>1</t>
  </si>
  <si>
    <t>2</t>
  </si>
  <si>
    <t>3</t>
  </si>
  <si>
    <t>4</t>
  </si>
  <si>
    <t>5</t>
  </si>
  <si>
    <t>6</t>
  </si>
  <si>
    <t>7</t>
  </si>
  <si>
    <t>8</t>
  </si>
  <si>
    <t>Mode Selection</t>
  </si>
  <si>
    <t>RGMII to Copper</t>
  </si>
  <si>
    <t>RGMII to 1000Base-X</t>
  </si>
  <si>
    <t>RGMII to 100Base-FX</t>
  </si>
  <si>
    <t>RGMII to SGMII Bridge mode</t>
  </si>
  <si>
    <t>1000Base-T to 1000Base-X</t>
  </si>
  <si>
    <t>100Base-T to 100Base-FX</t>
  </si>
  <si>
    <t>SGMII to Copper</t>
  </si>
  <si>
    <t>JTAG for boundary scan</t>
  </si>
  <si>
    <t>RGMII_Mode</t>
  </si>
  <si>
    <t>SGMII_Mode</t>
  </si>
  <si>
    <t>RGMII/SGMII to Copper Mode</t>
  </si>
  <si>
    <t xml:space="preserve">Step 3.1: </t>
  </si>
  <si>
    <t xml:space="preserve"> RGMII/SGMII to Copper</t>
  </si>
  <si>
    <r>
      <t>1.Enable Auto-negotiation
2.</t>
    </r>
    <r>
      <rPr>
        <b/>
        <sz val="12"/>
        <color theme="1"/>
        <rFont val="Calibri"/>
        <family val="2"/>
        <scheme val="minor"/>
      </rPr>
      <t>1000/100/10 mbps</t>
    </r>
    <r>
      <rPr>
        <sz val="12"/>
        <color theme="1"/>
        <rFont val="Calibri"/>
        <family val="2"/>
        <scheme val="minor"/>
      </rPr>
      <t xml:space="preserve"> advertisement
3.Auto_MDI-X</t>
    </r>
  </si>
  <si>
    <r>
      <t>1.Enable Auto-negotiation
2.</t>
    </r>
    <r>
      <rPr>
        <b/>
        <sz val="12"/>
        <color theme="1"/>
        <rFont val="Calibri"/>
        <family val="2"/>
        <scheme val="minor"/>
      </rPr>
      <t>1000/100 mbps</t>
    </r>
    <r>
      <rPr>
        <sz val="12"/>
        <color theme="1"/>
        <rFont val="Calibri"/>
        <family val="2"/>
        <scheme val="minor"/>
      </rPr>
      <t xml:space="preserve"> advertisement
3.Auto_MDI-X</t>
    </r>
  </si>
  <si>
    <r>
      <t>1.Enable Auto-negotiation
2.</t>
    </r>
    <r>
      <rPr>
        <b/>
        <sz val="12"/>
        <color theme="1"/>
        <rFont val="Calibri"/>
        <family val="2"/>
        <scheme val="minor"/>
      </rPr>
      <t>100/10 mbps</t>
    </r>
    <r>
      <rPr>
        <sz val="12"/>
        <color theme="1"/>
        <rFont val="Calibri"/>
        <family val="2"/>
        <scheme val="minor"/>
      </rPr>
      <t xml:space="preserve"> advertisement
3.Auto_MDI-X</t>
    </r>
  </si>
  <si>
    <r>
      <t>1.</t>
    </r>
    <r>
      <rPr>
        <b/>
        <sz val="12"/>
        <color theme="1"/>
        <rFont val="Calibri"/>
        <family val="2"/>
        <scheme val="minor"/>
      </rPr>
      <t>Force mode</t>
    </r>
    <r>
      <rPr>
        <sz val="12"/>
        <color theme="1"/>
        <rFont val="Calibri"/>
        <family val="2"/>
        <scheme val="minor"/>
      </rPr>
      <t xml:space="preserve">
2.</t>
    </r>
    <r>
      <rPr>
        <b/>
        <sz val="12"/>
        <color theme="1"/>
        <rFont val="Calibri"/>
        <family val="2"/>
        <scheme val="minor"/>
      </rPr>
      <t>100mbps Full duplex</t>
    </r>
    <r>
      <rPr>
        <sz val="12"/>
        <color theme="1"/>
        <rFont val="Calibri"/>
        <family val="2"/>
        <scheme val="minor"/>
      </rPr>
      <t xml:space="preserve">
3.</t>
    </r>
    <r>
      <rPr>
        <b/>
        <sz val="12"/>
        <color theme="1"/>
        <rFont val="Calibri"/>
        <family val="2"/>
        <scheme val="minor"/>
      </rPr>
      <t>MDI mode</t>
    </r>
  </si>
  <si>
    <r>
      <t>1.</t>
    </r>
    <r>
      <rPr>
        <b/>
        <sz val="12"/>
        <color theme="1"/>
        <rFont val="Calibri"/>
        <family val="2"/>
        <scheme val="minor"/>
      </rPr>
      <t>Force mode</t>
    </r>
    <r>
      <rPr>
        <sz val="12"/>
        <color theme="1"/>
        <rFont val="Calibri"/>
        <family val="2"/>
        <scheme val="minor"/>
      </rPr>
      <t xml:space="preserve">
2.</t>
    </r>
    <r>
      <rPr>
        <b/>
        <sz val="12"/>
        <color theme="1"/>
        <rFont val="Calibri"/>
        <family val="2"/>
        <scheme val="minor"/>
      </rPr>
      <t>100 Full duplex</t>
    </r>
    <r>
      <rPr>
        <sz val="12"/>
        <color theme="1"/>
        <rFont val="Calibri"/>
        <family val="2"/>
        <scheme val="minor"/>
      </rPr>
      <t xml:space="preserve"> 
3.</t>
    </r>
    <r>
      <rPr>
        <b/>
        <sz val="12"/>
        <color theme="1"/>
        <rFont val="Calibri"/>
        <family val="2"/>
        <scheme val="minor"/>
      </rPr>
      <t>MDI-X mode</t>
    </r>
  </si>
  <si>
    <t>Port Mirror Enable</t>
  </si>
  <si>
    <t xml:space="preserve"> RGMII to 1000Base-X</t>
  </si>
  <si>
    <t>Fiber Anto-Neg ON</t>
  </si>
  <si>
    <t>Fiber Force mode</t>
  </si>
  <si>
    <t>Signal Dtect disable</t>
  </si>
  <si>
    <t>Configure Pin 24 as Signal Detec Pin</t>
  </si>
  <si>
    <t xml:space="preserve">Step 3.2: </t>
  </si>
  <si>
    <t xml:space="preserve">Step 3.3: </t>
  </si>
  <si>
    <t xml:space="preserve"> RGMII to 100Base-X</t>
  </si>
  <si>
    <t xml:space="preserve">Step 3.4: </t>
  </si>
  <si>
    <t>SGMII-RGMII</t>
  </si>
  <si>
    <t>RGMII -SGMII</t>
  </si>
  <si>
    <t>SGMII - RGMII</t>
  </si>
  <si>
    <t xml:space="preserve">Step 3.5: </t>
  </si>
  <si>
    <t>SGMII-RGMII Bridge Mode</t>
  </si>
  <si>
    <t>Copper to 100Mbase-FX</t>
  </si>
  <si>
    <t>LINK_LOSS</t>
  </si>
  <si>
    <r>
      <t>1.Enable Auto-negotiation
2.</t>
    </r>
    <r>
      <rPr>
        <b/>
        <sz val="12"/>
        <color theme="1"/>
        <rFont val="Calibri"/>
        <family val="2"/>
        <scheme val="minor"/>
      </rPr>
      <t>100 mbps only</t>
    </r>
    <r>
      <rPr>
        <sz val="12"/>
        <color theme="1"/>
        <rFont val="Calibri"/>
        <family val="2"/>
        <scheme val="minor"/>
      </rPr>
      <t xml:space="preserve"> advertisement
3.Auto_MDI-X
(Copper side)</t>
    </r>
  </si>
  <si>
    <r>
      <t>1.Enable Auto-negotiation
2.</t>
    </r>
    <r>
      <rPr>
        <b/>
        <sz val="12"/>
        <color theme="1"/>
        <rFont val="Calibri"/>
        <family val="2"/>
        <scheme val="minor"/>
      </rPr>
      <t>100/10 mbps</t>
    </r>
    <r>
      <rPr>
        <sz val="12"/>
        <color theme="1"/>
        <rFont val="Calibri"/>
        <family val="2"/>
        <scheme val="minor"/>
      </rPr>
      <t xml:space="preserve"> advertisement
3.Auto_MDI-X
(Copper side)</t>
    </r>
  </si>
  <si>
    <t>Disable Mirror mode
(Copper side)</t>
  </si>
  <si>
    <t>Enable Mirror mode
(Copper side)</t>
  </si>
  <si>
    <t>Link Loss Pass Thru Enable</t>
  </si>
  <si>
    <t>Link Loss Pass Thru Disable</t>
  </si>
  <si>
    <t>Copper to 1000Mbase-FX</t>
  </si>
  <si>
    <r>
      <t>1.Enable Auto-negotiation
2.</t>
    </r>
    <r>
      <rPr>
        <b/>
        <sz val="12"/>
        <color theme="1"/>
        <rFont val="Calibri"/>
        <family val="2"/>
        <scheme val="minor"/>
      </rPr>
      <t>1000/100 mbps</t>
    </r>
    <r>
      <rPr>
        <sz val="12"/>
        <color theme="1"/>
        <rFont val="Calibri"/>
        <family val="2"/>
        <scheme val="minor"/>
      </rPr>
      <t xml:space="preserve"> advertisement
3.Auto_MDI-X
(Copper side)</t>
    </r>
  </si>
  <si>
    <r>
      <t>1.Enable Auto-negotiation
2.</t>
    </r>
    <r>
      <rPr>
        <b/>
        <sz val="12"/>
        <color theme="1"/>
        <rFont val="Calibri"/>
        <family val="2"/>
        <scheme val="minor"/>
      </rPr>
      <t>1000 mbps only</t>
    </r>
    <r>
      <rPr>
        <sz val="12"/>
        <color theme="1"/>
        <rFont val="Calibri"/>
        <family val="2"/>
        <scheme val="minor"/>
      </rPr>
      <t xml:space="preserve"> advertisement
3.Auto_MDI-X
(Copper side)</t>
    </r>
  </si>
  <si>
    <t>Fiber Auto Negotiation</t>
  </si>
  <si>
    <t>Fiber Force Mode</t>
  </si>
  <si>
    <t xml:space="preserve">SGMII Mode </t>
  </si>
  <si>
    <t>RMII_Master_Mode</t>
  </si>
  <si>
    <t xml:space="preserve">RMII_Slave_Mode </t>
  </si>
  <si>
    <t>JTAF_CLK</t>
  </si>
  <si>
    <t>TX_ER</t>
  </si>
  <si>
    <t>TX_D4</t>
  </si>
  <si>
    <t>RX_D4</t>
  </si>
  <si>
    <t xml:space="preserve">1.5k to 2.2k pull-up recommended. Refer to Electrical Characteristics in datasheet for Vih, Voh, Vil, Vol. Please use a single pull-up when multiple PHYs share an MDIO line. </t>
  </si>
  <si>
    <t>This pin is active Low input. It resets/re-initialises all internal registers
A 100Ω resistor and 47uF capacitor
are required to be connected in series between RESET_N pin and Ground.</t>
  </si>
  <si>
    <t>Interrupt Mode : Use External Pullup of 2.2K. 
Signal is Active Low
Power Down Mode (default) : Keep the line pulled-high thru 2.2K pull-up. Assert the signal low for power down</t>
  </si>
  <si>
    <t>*For Bridge mode Follow RGMII and SGMII connection guide</t>
  </si>
  <si>
    <t>:</t>
  </si>
  <si>
    <t>IO Supply: 1.8V, 2.5V, or  3.3 V
Connect 0.1-µF, 1-µF ceramic decoupling capacitors near each pin
Connect single 10uF// 10nF 
Package size X7R is recommended</t>
  </si>
  <si>
    <t>Analog Supply: 2.5 V
Connect 0.1-µF, 1-µF ceramic decoupling capacitors near each pin
Connect single 10uF// 10nF 
Package size X7R is recommended</t>
  </si>
  <si>
    <t>Analog Supply: 1.0 V
Connect 0.1-µF, 1-µF ceramic decoupling capacitors near each pin
Connect single 10uF// 10nF 
Package size X7R is recommended</t>
  </si>
  <si>
    <t>Optional Analog Supply: 1.8V
In triple supply mode, connect 0.1-µF, 1-µF ceramic decoupling capacitors near each pin
Connect single 10uF// 10nF 
In two supply mode, these pins should be left floating. They should not even be connected to each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</si>
</sst>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sz val="12"/>
      <color rgb="FF000000"/>
      <name val="Calibri"/>
      <family val="2"/>
      <scheme val="minor"/>
    </font>
    <font>
      <b/>
      <vertAlign val="subscript"/>
      <sz val="12"/>
      <color theme="1"/>
      <name val="Calibri"/>
      <family val="2"/>
      <scheme val="minor"/>
    </font>
    <font>
      <sz val="12"/>
      <color theme="1"/>
      <name val="Calibri"/>
      <family val="2"/>
    </font>
    <font>
      <sz val="12"/>
      <name val="Calibri"/>
      <family val="2"/>
      <scheme val="minor"/>
    </font>
    <font>
      <sz val="12"/>
      <color theme="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auto="1"/>
      </right>
      <top style="thin">
        <color auto="1"/>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auto="1"/>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thin">
        <color auto="1"/>
      </right>
      <top/>
      <bottom style="thin">
        <color auto="1"/>
      </bottom>
      <diagonal/>
    </border>
    <border>
      <left/>
      <right style="thin">
        <color auto="1"/>
      </right>
      <top/>
      <bottom/>
      <diagonal/>
    </border>
    <border>
      <left/>
      <right style="thin">
        <color auto="1"/>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right/>
      <top/>
      <bottom style="thin">
        <color auto="1"/>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s>
  <cellStyleXfs count="2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cellStyleXfs>
  <cellXfs count="144">
    <xf numFmtId="0" fontId="0" fillId="0" borderId="0" xfId="0"/>
    <xf numFmtId="0" fontId="0" fillId="0" borderId="0" xfId="0" applyBorder="1"/>
    <xf numFmtId="0" fontId="6" fillId="0" borderId="1" xfId="0" applyFont="1" applyBorder="1" applyAlignment="1">
      <alignment horizontal="center" vertical="center" wrapText="1"/>
    </xf>
    <xf numFmtId="0" fontId="0" fillId="0" borderId="1" xfId="0" applyBorder="1" applyAlignment="1">
      <alignment wrapText="1"/>
    </xf>
    <xf numFmtId="0" fontId="0" fillId="0" borderId="0" xfId="0" applyFill="1" applyBorder="1"/>
    <xf numFmtId="0" fontId="0" fillId="0" borderId="0" xfId="0" applyBorder="1" applyAlignment="1">
      <alignment horizontal="center"/>
    </xf>
    <xf numFmtId="0" fontId="2" fillId="0" borderId="1" xfId="0" applyFont="1" applyBorder="1" applyAlignment="1">
      <alignment wrapText="1"/>
    </xf>
    <xf numFmtId="0" fontId="2" fillId="0" borderId="1" xfId="0" applyFont="1" applyBorder="1" applyAlignment="1">
      <alignment horizontal="center" wrapText="1"/>
    </xf>
    <xf numFmtId="0" fontId="0" fillId="0" borderId="0" xfId="0"/>
    <xf numFmtId="0" fontId="0" fillId="0" borderId="1" xfId="0" applyBorder="1"/>
    <xf numFmtId="0" fontId="0" fillId="0" borderId="1" xfId="0" applyBorder="1" applyAlignment="1">
      <alignment horizontal="center"/>
    </xf>
    <xf numFmtId="0" fontId="0" fillId="0" borderId="0" xfId="0" applyBorder="1"/>
    <xf numFmtId="0" fontId="0" fillId="0" borderId="1" xfId="0" applyBorder="1" applyAlignment="1">
      <alignment horizontal="center" vertical="center" wrapText="1"/>
    </xf>
    <xf numFmtId="0" fontId="0" fillId="5" borderId="1" xfId="0" applyFill="1" applyBorder="1" applyAlignment="1">
      <alignment horizontal="center"/>
    </xf>
    <xf numFmtId="0" fontId="0" fillId="2" borderId="0" xfId="0" applyFill="1"/>
    <xf numFmtId="0" fontId="0" fillId="0" borderId="0" xfId="0" applyFill="1"/>
    <xf numFmtId="0" fontId="0" fillId="0" borderId="0" xfId="0" applyAlignment="1"/>
    <xf numFmtId="0" fontId="0" fillId="0" borderId="0" xfId="0" applyBorder="1" applyAlignment="1">
      <alignment wrapText="1"/>
    </xf>
    <xf numFmtId="0" fontId="0" fillId="3" borderId="0" xfId="0" applyFill="1"/>
    <xf numFmtId="0" fontId="0" fillId="0" borderId="7" xfId="0" applyBorder="1"/>
    <xf numFmtId="0" fontId="0" fillId="0" borderId="2" xfId="0" applyBorder="1"/>
    <xf numFmtId="0" fontId="0" fillId="0" borderId="12" xfId="0" applyBorder="1"/>
    <xf numFmtId="0" fontId="0" fillId="0" borderId="13" xfId="0" applyBorder="1" applyAlignment="1">
      <alignment horizontal="center" vertical="center"/>
    </xf>
    <xf numFmtId="0" fontId="0" fillId="0" borderId="15" xfId="0" applyBorder="1" applyAlignment="1">
      <alignment horizontal="center" vertical="center"/>
    </xf>
    <xf numFmtId="0" fontId="0" fillId="0" borderId="1" xfId="0" applyFont="1" applyBorder="1" applyAlignment="1">
      <alignment horizontal="center" vertical="center" wrapText="1"/>
    </xf>
    <xf numFmtId="0" fontId="0" fillId="0" borderId="16" xfId="0" applyBorder="1" applyAlignment="1">
      <alignment horizontal="center" vertical="center"/>
    </xf>
    <xf numFmtId="0" fontId="2" fillId="8" borderId="14" xfId="0" applyFon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0" xfId="0" applyBorder="1"/>
    <xf numFmtId="0" fontId="0" fillId="0" borderId="20" xfId="0" applyBorder="1" applyAlignment="1">
      <alignment horizontal="center" vertical="center" wrapText="1"/>
    </xf>
    <xf numFmtId="0" fontId="2" fillId="8" borderId="21" xfId="0"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3" xfId="0" applyBorder="1"/>
    <xf numFmtId="0" fontId="0" fillId="0" borderId="23" xfId="0"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6" xfId="0" applyBorder="1"/>
    <xf numFmtId="0" fontId="0" fillId="0" borderId="26" xfId="0" applyBorder="1" applyAlignment="1">
      <alignment horizontal="center" vertical="center" wrapText="1"/>
    </xf>
    <xf numFmtId="0" fontId="0" fillId="4" borderId="1" xfId="0" applyFill="1" applyBorder="1"/>
    <xf numFmtId="0" fontId="0" fillId="4" borderId="23" xfId="0" applyFill="1" applyBorder="1"/>
    <xf numFmtId="0" fontId="0" fillId="2" borderId="25" xfId="0" applyFill="1" applyBorder="1"/>
    <xf numFmtId="0" fontId="0" fillId="2" borderId="26" xfId="0" applyFill="1" applyBorder="1" applyAlignment="1">
      <alignment vertical="center"/>
    </xf>
    <xf numFmtId="0" fontId="5" fillId="3" borderId="26" xfId="0" applyFont="1" applyFill="1" applyBorder="1" applyAlignment="1">
      <alignment horizontal="center" vertical="center"/>
    </xf>
    <xf numFmtId="0" fontId="5" fillId="3" borderId="26" xfId="0" applyFont="1" applyFill="1" applyBorder="1" applyAlignment="1">
      <alignment horizontal="center" vertical="center" wrapText="1"/>
    </xf>
    <xf numFmtId="0" fontId="5" fillId="3" borderId="39" xfId="0" applyFont="1" applyFill="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7" xfId="0" applyBorder="1" applyAlignment="1">
      <alignment horizontal="center" vertical="center"/>
    </xf>
    <xf numFmtId="0" fontId="2" fillId="8" borderId="35" xfId="0" applyFont="1" applyFill="1" applyBorder="1" applyAlignment="1">
      <alignment horizontal="center" vertical="center"/>
    </xf>
    <xf numFmtId="0" fontId="0" fillId="0" borderId="3" xfId="0" applyBorder="1" applyAlignment="1">
      <alignment horizontal="center"/>
    </xf>
    <xf numFmtId="0" fontId="0" fillId="4" borderId="2" xfId="0" applyFill="1" applyBorder="1"/>
    <xf numFmtId="0" fontId="0" fillId="0" borderId="1" xfId="0" applyBorder="1" applyAlignment="1">
      <alignment horizontal="center" vertical="center"/>
    </xf>
    <xf numFmtId="0" fontId="0" fillId="0" borderId="36" xfId="0" applyBorder="1" applyAlignment="1">
      <alignment horizontal="center" vertical="center"/>
    </xf>
    <xf numFmtId="0" fontId="0" fillId="0" borderId="17" xfId="0" applyBorder="1"/>
    <xf numFmtId="0" fontId="2" fillId="8" borderId="1" xfId="0" applyFont="1" applyFill="1" applyBorder="1" applyAlignment="1">
      <alignment horizontal="center" vertical="center"/>
    </xf>
    <xf numFmtId="0" fontId="0" fillId="0" borderId="3" xfId="0" applyBorder="1"/>
    <xf numFmtId="0" fontId="2" fillId="8" borderId="1" xfId="0" applyFont="1" applyFill="1" applyBorder="1" applyAlignment="1">
      <alignment horizontal="center" vertical="center" wrapText="1"/>
    </xf>
    <xf numFmtId="0" fontId="0" fillId="5" borderId="1" xfId="0" applyFill="1" applyBorder="1" applyAlignment="1">
      <alignment wrapText="1"/>
    </xf>
    <xf numFmtId="0" fontId="2" fillId="3" borderId="1" xfId="0" applyFont="1" applyFill="1" applyBorder="1" applyAlignment="1">
      <alignment wrapText="1"/>
    </xf>
    <xf numFmtId="0" fontId="0" fillId="0" borderId="0" xfId="0" applyFill="1" applyBorder="1" applyAlignment="1">
      <alignment horizontal="center" vertical="center"/>
    </xf>
    <xf numFmtId="0" fontId="10" fillId="0" borderId="0"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0" fillId="5" borderId="1" xfId="0" quotePrefix="1" applyFill="1" applyBorder="1" applyAlignment="1">
      <alignment horizontal="center" vertical="center"/>
    </xf>
    <xf numFmtId="0" fontId="0" fillId="0" borderId="1" xfId="0" quotePrefix="1" applyFill="1" applyBorder="1" applyAlignment="1">
      <alignment horizontal="center" vertical="center"/>
    </xf>
    <xf numFmtId="0" fontId="0" fillId="5" borderId="1" xfId="0" quotePrefix="1" applyFill="1" applyBorder="1" applyAlignment="1">
      <alignment horizontal="center" vertical="center" wrapText="1"/>
    </xf>
    <xf numFmtId="0" fontId="0" fillId="0" borderId="0" xfId="0" quotePrefix="1" applyFill="1" applyBorder="1" applyAlignment="1">
      <alignment horizontal="center" vertical="center" wrapText="1"/>
    </xf>
    <xf numFmtId="0" fontId="0" fillId="0" borderId="0" xfId="0" quotePrefix="1" applyFill="1" applyBorder="1" applyAlignment="1">
      <alignment horizontal="center" vertical="center"/>
    </xf>
    <xf numFmtId="0" fontId="2" fillId="0" borderId="0" xfId="0" applyFont="1" applyFill="1" applyBorder="1" applyAlignment="1">
      <alignment horizontal="center" vertical="center"/>
    </xf>
    <xf numFmtId="0" fontId="0" fillId="0" borderId="0" xfId="0" quotePrefix="1" applyFill="1" applyBorder="1" applyAlignment="1">
      <alignment vertical="center"/>
    </xf>
    <xf numFmtId="0" fontId="0" fillId="0" borderId="0" xfId="0" applyFill="1" applyBorder="1" applyAlignment="1"/>
    <xf numFmtId="0" fontId="0" fillId="5" borderId="1" xfId="0" applyFill="1" applyBorder="1" applyAlignment="1">
      <alignment horizontal="left" vertical="center" wrapText="1"/>
    </xf>
    <xf numFmtId="0" fontId="0" fillId="0" borderId="0" xfId="0" quotePrefix="1" applyFill="1" applyBorder="1" applyAlignment="1"/>
    <xf numFmtId="0" fontId="0" fillId="0" borderId="1" xfId="0" quotePrefix="1" applyBorder="1" applyAlignment="1">
      <alignment horizontal="center" vertical="center"/>
    </xf>
    <xf numFmtId="0" fontId="0" fillId="0" borderId="6" xfId="0" applyFill="1" applyBorder="1" applyAlignment="1">
      <alignment horizontal="left" vertical="center" wrapText="1"/>
    </xf>
    <xf numFmtId="0" fontId="0" fillId="0" borderId="41" xfId="0" quotePrefix="1" applyFill="1" applyBorder="1" applyAlignment="1">
      <alignment horizontal="center" vertical="center"/>
    </xf>
    <xf numFmtId="0" fontId="0" fillId="0" borderId="0" xfId="0" applyFill="1" applyBorder="1" applyAlignment="1">
      <alignment horizontal="left" vertical="center" wrapText="1"/>
    </xf>
    <xf numFmtId="0" fontId="10" fillId="0" borderId="1" xfId="0" applyFont="1" applyBorder="1"/>
    <xf numFmtId="0" fontId="10" fillId="0" borderId="40" xfId="0" applyFont="1" applyBorder="1"/>
    <xf numFmtId="0" fontId="10" fillId="0" borderId="42" xfId="0" applyFont="1" applyBorder="1" applyAlignment="1">
      <alignment horizontal="center" vertical="center"/>
    </xf>
    <xf numFmtId="0" fontId="10" fillId="0" borderId="1" xfId="0" applyFont="1" applyBorder="1" applyAlignment="1">
      <alignment horizontal="center" vertical="center"/>
    </xf>
    <xf numFmtId="0" fontId="10" fillId="0" borderId="23" xfId="0" applyFont="1" applyBorder="1" applyAlignment="1">
      <alignment horizontal="center" vertical="center"/>
    </xf>
    <xf numFmtId="0" fontId="10" fillId="0" borderId="7" xfId="0" applyFont="1" applyBorder="1"/>
    <xf numFmtId="0" fontId="10" fillId="0" borderId="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1" xfId="0" applyFont="1" applyBorder="1" applyAlignment="1">
      <alignment horizontal="center" vertical="center"/>
    </xf>
    <xf numFmtId="0" fontId="10" fillId="0" borderId="2" xfId="0" applyFont="1" applyBorder="1" applyAlignment="1">
      <alignment horizontal="center" vertical="center"/>
    </xf>
    <xf numFmtId="0" fontId="10" fillId="0" borderId="6" xfId="0" applyFont="1" applyBorder="1"/>
    <xf numFmtId="0" fontId="10" fillId="0" borderId="40"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10" fillId="0" borderId="4" xfId="0" applyFont="1" applyBorder="1" applyAlignment="1">
      <alignment horizontal="center" vertical="center" wrapText="1"/>
    </xf>
    <xf numFmtId="0" fontId="0" fillId="0" borderId="1" xfId="0" applyBorder="1" applyAlignment="1">
      <alignment horizontal="center" vertic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0" fillId="3" borderId="1" xfId="0" applyFill="1" applyBorder="1" applyAlignment="1">
      <alignment horizontal="center"/>
    </xf>
    <xf numFmtId="0" fontId="0" fillId="3" borderId="1" xfId="0" quotePrefix="1" applyFill="1" applyBorder="1" applyAlignment="1">
      <alignment horizontal="center" vertical="center"/>
    </xf>
    <xf numFmtId="0" fontId="0" fillId="3" borderId="1" xfId="0" quotePrefix="1" applyFill="1" applyBorder="1" applyAlignment="1">
      <alignment horizontal="center"/>
    </xf>
    <xf numFmtId="0" fontId="2" fillId="8" borderId="35" xfId="0" applyFont="1" applyFill="1" applyBorder="1" applyAlignment="1">
      <alignment horizontal="center" vertical="center"/>
    </xf>
    <xf numFmtId="0" fontId="2" fillId="8" borderId="34" xfId="0" applyFont="1" applyFill="1" applyBorder="1" applyAlignment="1">
      <alignment horizontal="center" vertical="center"/>
    </xf>
    <xf numFmtId="0" fontId="0" fillId="6" borderId="32" xfId="0" applyFill="1" applyBorder="1" applyAlignment="1">
      <alignment horizontal="center" vertical="center"/>
    </xf>
    <xf numFmtId="0" fontId="0" fillId="6" borderId="0" xfId="0" applyFill="1" applyBorder="1" applyAlignment="1">
      <alignment horizontal="center" vertical="center"/>
    </xf>
    <xf numFmtId="0" fontId="0" fillId="6" borderId="31" xfId="0" applyFill="1" applyBorder="1" applyAlignment="1">
      <alignment horizontal="center" vertical="center"/>
    </xf>
    <xf numFmtId="0" fontId="0" fillId="6" borderId="30" xfId="0" applyFill="1" applyBorder="1" applyAlignment="1">
      <alignment horizontal="center" vertical="center"/>
    </xf>
    <xf numFmtId="0" fontId="0" fillId="6" borderId="10" xfId="0" applyFill="1" applyBorder="1" applyAlignment="1">
      <alignment horizontal="center" vertical="center"/>
    </xf>
    <xf numFmtId="0" fontId="0" fillId="6" borderId="29" xfId="0" applyFill="1" applyBorder="1" applyAlignment="1">
      <alignment horizontal="center" vertical="center"/>
    </xf>
    <xf numFmtId="0" fontId="2" fillId="8" borderId="18" xfId="0" applyFont="1" applyFill="1" applyBorder="1" applyAlignment="1">
      <alignment horizontal="center" vertical="center" wrapText="1"/>
    </xf>
    <xf numFmtId="0" fontId="2" fillId="8" borderId="28"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37"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8" xfId="0" applyFont="1" applyFill="1" applyBorder="1" applyAlignment="1">
      <alignment horizontal="center" vertical="center"/>
    </xf>
    <xf numFmtId="0" fontId="2" fillId="7" borderId="14" xfId="0" applyFont="1" applyFill="1" applyBorder="1" applyAlignment="1">
      <alignment horizontal="center" vertical="center"/>
    </xf>
    <xf numFmtId="0" fontId="2" fillId="8" borderId="12" xfId="0" applyFont="1" applyFill="1" applyBorder="1" applyAlignment="1">
      <alignment horizontal="center" vertical="center"/>
    </xf>
    <xf numFmtId="0" fontId="2" fillId="8" borderId="33"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17" xfId="0" applyBorder="1" applyAlignment="1">
      <alignment horizontal="center" vertical="center"/>
    </xf>
    <xf numFmtId="0" fontId="0" fillId="6" borderId="36" xfId="0" applyFill="1" applyBorder="1" applyAlignment="1">
      <alignment horizontal="center" vertical="center"/>
    </xf>
    <xf numFmtId="0" fontId="2" fillId="6" borderId="1" xfId="0" applyFont="1" applyFill="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8" borderId="27" xfId="0" applyFont="1" applyFill="1" applyBorder="1" applyAlignment="1">
      <alignment horizontal="center" vertical="center" wrapText="1"/>
    </xf>
    <xf numFmtId="0" fontId="2" fillId="8" borderId="24" xfId="0" applyFont="1" applyFill="1" applyBorder="1" applyAlignment="1">
      <alignment horizontal="center" vertical="center"/>
    </xf>
    <xf numFmtId="0" fontId="0" fillId="6" borderId="11" xfId="0" applyFill="1" applyBorder="1" applyAlignment="1">
      <alignment horizontal="center" vertical="center"/>
    </xf>
    <xf numFmtId="0" fontId="0" fillId="6" borderId="9" xfId="0" applyFill="1" applyBorder="1" applyAlignment="1">
      <alignment horizontal="center" vertical="center"/>
    </xf>
    <xf numFmtId="0" fontId="0" fillId="6" borderId="8" xfId="0" applyFill="1" applyBorder="1" applyAlignment="1">
      <alignment horizontal="center" vertical="center"/>
    </xf>
    <xf numFmtId="0" fontId="2" fillId="6" borderId="38" xfId="0" applyFont="1" applyFill="1" applyBorder="1" applyAlignment="1">
      <alignment horizontal="center" vertical="center"/>
    </xf>
    <xf numFmtId="0" fontId="2" fillId="6" borderId="36" xfId="0" applyFont="1" applyFill="1" applyBorder="1" applyAlignment="1">
      <alignment horizontal="center" vertical="center"/>
    </xf>
    <xf numFmtId="0" fontId="0" fillId="5" borderId="1" xfId="0" applyFill="1" applyBorder="1" applyAlignment="1">
      <alignment horizontal="center" vertical="center"/>
    </xf>
    <xf numFmtId="0" fontId="2" fillId="5" borderId="1" xfId="0" quotePrefix="1" applyFont="1" applyFill="1" applyBorder="1" applyAlignment="1">
      <alignment horizontal="center" vertical="center"/>
    </xf>
    <xf numFmtId="0" fontId="0" fillId="4"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2" fillId="0" borderId="3" xfId="0" applyFont="1" applyFill="1" applyBorder="1" applyAlignment="1">
      <alignment horizontal="center" vertical="center"/>
    </xf>
    <xf numFmtId="0" fontId="2" fillId="5" borderId="1" xfId="0" applyFont="1" applyFill="1" applyBorder="1" applyAlignment="1">
      <alignment horizontal="center" vertical="center" wrapText="1"/>
    </xf>
  </cellXfs>
  <cellStyles count="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Normal" xfId="0" builtinId="0"/>
    <cellStyle name="Normal 2" xfId="21" xr:uid="{00000000-0005-0000-0000-000016000000}"/>
  </cellStyles>
  <dxfs count="6">
    <dxf>
      <font>
        <strike val="0"/>
        <outline val="0"/>
        <shadow val="0"/>
        <u val="none"/>
        <vertAlign val="baseline"/>
        <sz val="12"/>
        <color theme="0"/>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sz val="12"/>
        <color theme="0"/>
        <name val="Calibri"/>
        <family val="2"/>
        <scheme val="minor"/>
      </font>
      <alignment horizontal="center" vertical="center" textRotation="0" wrapText="0" indent="0" justifyLastLine="0" shrinkToFit="0" readingOrder="0"/>
    </dxf>
    <dxf>
      <border outline="0">
        <bottom style="thin">
          <color rgb="FF000000"/>
        </bottom>
      </border>
    </dxf>
    <dxf>
      <font>
        <strike val="0"/>
        <outline val="0"/>
        <shadow val="0"/>
        <u val="none"/>
        <vertAlign val="baseline"/>
        <sz val="12"/>
        <color theme="0"/>
        <name val="Calibri"/>
        <family val="2"/>
        <scheme val="minor"/>
      </font>
      <alignment horizontal="center" vertical="center" textRotation="0" wrapText="0" indent="0" justifyLastLine="0" shrinkToFit="0" readingOrder="0"/>
    </dxf>
  </dxfs>
  <tableStyles count="0" defaultTableStyle="TableStyleMedium9" defaultPivotStyle="PivotStyleMedium7"/>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4.png"/><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hyperlink" Target="#'DP83869 Schematic checklist'!A40"/><Relationship Id="rId2" Type="http://schemas.openxmlformats.org/officeDocument/2006/relationships/image" Target="../media/image9.tiff"/><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8.emf"/><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1</xdr:col>
      <xdr:colOff>11206</xdr:colOff>
      <xdr:row>1</xdr:row>
      <xdr:rowOff>36657</xdr:rowOff>
    </xdr:from>
    <xdr:to>
      <xdr:col>10</xdr:col>
      <xdr:colOff>522394</xdr:colOff>
      <xdr:row>2</xdr:row>
      <xdr:rowOff>114511</xdr:rowOff>
    </xdr:to>
    <xdr:sp macro="" textlink="">
      <xdr:nvSpPr>
        <xdr:cNvPr id="2" name="Rounded Rectangle 1">
          <a:extLst>
            <a:ext uri="{FF2B5EF4-FFF2-40B4-BE49-F238E27FC236}">
              <a16:creationId xmlns:a16="http://schemas.microsoft.com/office/drawing/2014/main" id="{00000000-0008-0000-0200-000002000000}"/>
            </a:ext>
          </a:extLst>
        </xdr:cNvPr>
        <xdr:cNvSpPr/>
      </xdr:nvSpPr>
      <xdr:spPr>
        <a:xfrm>
          <a:off x="963706" y="237740"/>
          <a:ext cx="9062521" cy="278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a:t>
          </a:r>
          <a:r>
            <a:rPr lang="en-US" sz="1100" baseline="0"/>
            <a:t> Configuration Customer is planning to use for the DP83869 through Straps. Refer to the "How To Use" section below.</a:t>
          </a:r>
          <a:endParaRPr lang="en-US" sz="1100"/>
        </a:p>
      </xdr:txBody>
    </xdr:sp>
    <xdr:clientData/>
  </xdr:twoCellAnchor>
  <xdr:twoCellAnchor>
    <xdr:from>
      <xdr:col>5</xdr:col>
      <xdr:colOff>629386</xdr:colOff>
      <xdr:row>12</xdr:row>
      <xdr:rowOff>98955</xdr:rowOff>
    </xdr:from>
    <xdr:to>
      <xdr:col>7</xdr:col>
      <xdr:colOff>213854</xdr:colOff>
      <xdr:row>15</xdr:row>
      <xdr:rowOff>11906</xdr:rowOff>
    </xdr:to>
    <xdr:sp macro="" textlink="">
      <xdr:nvSpPr>
        <xdr:cNvPr id="5" name="Rounded Rectangle 4">
          <a:extLst>
            <a:ext uri="{FF2B5EF4-FFF2-40B4-BE49-F238E27FC236}">
              <a16:creationId xmlns:a16="http://schemas.microsoft.com/office/drawing/2014/main" id="{00000000-0008-0000-0200-000005000000}"/>
            </a:ext>
          </a:extLst>
        </xdr:cNvPr>
        <xdr:cNvSpPr/>
      </xdr:nvSpPr>
      <xdr:spPr>
        <a:xfrm>
          <a:off x="5368074" y="2297643"/>
          <a:ext cx="1505343" cy="50826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xdr:txBody>
    </xdr:sp>
    <xdr:clientData/>
  </xdr:twoCellAnchor>
  <xdr:twoCellAnchor>
    <xdr:from>
      <xdr:col>5</xdr:col>
      <xdr:colOff>9159</xdr:colOff>
      <xdr:row>13</xdr:row>
      <xdr:rowOff>193260</xdr:rowOff>
    </xdr:from>
    <xdr:to>
      <xdr:col>5</xdr:col>
      <xdr:colOff>623956</xdr:colOff>
      <xdr:row>14</xdr:row>
      <xdr:rowOff>8890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V="1">
          <a:off x="4752333" y="2595217"/>
          <a:ext cx="614797" cy="14412"/>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21166</xdr:colOff>
      <xdr:row>38</xdr:row>
      <xdr:rowOff>10583</xdr:rowOff>
    </xdr:from>
    <xdr:to>
      <xdr:col>18</xdr:col>
      <xdr:colOff>435516</xdr:colOff>
      <xdr:row>51</xdr:row>
      <xdr:rowOff>75188</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8583083" y="6265333"/>
          <a:ext cx="8120075" cy="2678688"/>
        </a:xfrm>
        <a:prstGeom prst="rect">
          <a:avLst/>
        </a:prstGeom>
      </xdr:spPr>
    </xdr:pic>
    <xdr:clientData/>
  </xdr:twoCellAnchor>
  <xdr:twoCellAnchor editAs="oneCell">
    <xdr:from>
      <xdr:col>9</xdr:col>
      <xdr:colOff>42333</xdr:colOff>
      <xdr:row>55</xdr:row>
      <xdr:rowOff>42333</xdr:rowOff>
    </xdr:from>
    <xdr:to>
      <xdr:col>18</xdr:col>
      <xdr:colOff>440808</xdr:colOff>
      <xdr:row>65</xdr:row>
      <xdr:rowOff>273</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8604250" y="9715500"/>
          <a:ext cx="8121345" cy="2730761"/>
        </a:xfrm>
        <a:prstGeom prst="rect">
          <a:avLst/>
        </a:prstGeom>
      </xdr:spPr>
    </xdr:pic>
    <xdr:clientData/>
  </xdr:twoCellAnchor>
  <xdr:twoCellAnchor editAs="oneCell">
    <xdr:from>
      <xdr:col>8</xdr:col>
      <xdr:colOff>943200</xdr:colOff>
      <xdr:row>76</xdr:row>
      <xdr:rowOff>93457</xdr:rowOff>
    </xdr:from>
    <xdr:to>
      <xdr:col>18</xdr:col>
      <xdr:colOff>402872</xdr:colOff>
      <xdr:row>82</xdr:row>
      <xdr:rowOff>232014</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stretch>
          <a:fillRect/>
        </a:stretch>
      </xdr:blipFill>
      <xdr:spPr>
        <a:xfrm>
          <a:off x="10423376" y="14840398"/>
          <a:ext cx="8149946" cy="4094234"/>
        </a:xfrm>
        <a:prstGeom prst="rect">
          <a:avLst/>
        </a:prstGeom>
      </xdr:spPr>
    </xdr:pic>
    <xdr:clientData/>
  </xdr:twoCellAnchor>
  <xdr:twoCellAnchor editAs="oneCell">
    <xdr:from>
      <xdr:col>9</xdr:col>
      <xdr:colOff>20507</xdr:colOff>
      <xdr:row>90</xdr:row>
      <xdr:rowOff>166184</xdr:rowOff>
    </xdr:from>
    <xdr:to>
      <xdr:col>18</xdr:col>
      <xdr:colOff>364731</xdr:colOff>
      <xdr:row>99</xdr:row>
      <xdr:rowOff>188536</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stretch>
          <a:fillRect/>
        </a:stretch>
      </xdr:blipFill>
      <xdr:spPr>
        <a:xfrm>
          <a:off x="10453183" y="20874655"/>
          <a:ext cx="8085808" cy="1837705"/>
        </a:xfrm>
        <a:prstGeom prst="rect">
          <a:avLst/>
        </a:prstGeom>
      </xdr:spPr>
    </xdr:pic>
    <xdr:clientData/>
  </xdr:twoCellAnchor>
  <xdr:twoCellAnchor editAs="oneCell">
    <xdr:from>
      <xdr:col>9</xdr:col>
      <xdr:colOff>1</xdr:colOff>
      <xdr:row>103</xdr:row>
      <xdr:rowOff>31713</xdr:rowOff>
    </xdr:from>
    <xdr:to>
      <xdr:col>18</xdr:col>
      <xdr:colOff>344859</xdr:colOff>
      <xdr:row>117</xdr:row>
      <xdr:rowOff>1381</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5"/>
        <a:stretch>
          <a:fillRect/>
        </a:stretch>
      </xdr:blipFill>
      <xdr:spPr>
        <a:xfrm>
          <a:off x="10432677" y="23564066"/>
          <a:ext cx="8076917" cy="2993351"/>
        </a:xfrm>
        <a:prstGeom prst="rect">
          <a:avLst/>
        </a:prstGeom>
      </xdr:spPr>
    </xdr:pic>
    <xdr:clientData/>
  </xdr:twoCellAnchor>
  <xdr:twoCellAnchor editAs="oneCell">
    <xdr:from>
      <xdr:col>9</xdr:col>
      <xdr:colOff>20507</xdr:colOff>
      <xdr:row>125</xdr:row>
      <xdr:rowOff>877643</xdr:rowOff>
    </xdr:from>
    <xdr:to>
      <xdr:col>18</xdr:col>
      <xdr:colOff>359651</xdr:colOff>
      <xdr:row>132</xdr:row>
      <xdr:rowOff>19903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6"/>
        <a:stretch>
          <a:fillRect/>
        </a:stretch>
      </xdr:blipFill>
      <xdr:spPr>
        <a:xfrm>
          <a:off x="10643683" y="29049231"/>
          <a:ext cx="8071203" cy="2922228"/>
        </a:xfrm>
        <a:prstGeom prst="rect">
          <a:avLst/>
        </a:prstGeom>
      </xdr:spPr>
    </xdr:pic>
    <xdr:clientData/>
  </xdr:twoCellAnchor>
  <xdr:twoCellAnchor editAs="oneCell">
    <xdr:from>
      <xdr:col>9</xdr:col>
      <xdr:colOff>80348</xdr:colOff>
      <xdr:row>140</xdr:row>
      <xdr:rowOff>143773</xdr:rowOff>
    </xdr:from>
    <xdr:to>
      <xdr:col>18</xdr:col>
      <xdr:colOff>440446</xdr:colOff>
      <xdr:row>143</xdr:row>
      <xdr:rowOff>1064833</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a:stretch>
          <a:fillRect/>
        </a:stretch>
      </xdr:blipFill>
      <xdr:spPr>
        <a:xfrm>
          <a:off x="10703524" y="34120008"/>
          <a:ext cx="8088347" cy="2512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4</xdr:col>
          <xdr:colOff>417920</xdr:colOff>
          <xdr:row>41</xdr:row>
          <xdr:rowOff>122465</xdr:rowOff>
        </xdr:from>
        <xdr:ext cx="6509385" cy="4123309"/>
        <xdr:pic>
          <xdr:nvPicPr>
            <xdr:cNvPr id="18" name="Picture 17">
              <a:extLst>
                <a:ext uri="{FF2B5EF4-FFF2-40B4-BE49-F238E27FC236}">
                  <a16:creationId xmlns:a16="http://schemas.microsoft.com/office/drawing/2014/main" id="{AD4BBFB3-B29E-4174-AE92-5CD167624580}"/>
                </a:ext>
              </a:extLst>
            </xdr:cNvPr>
            <xdr:cNvPicPr>
              <a:picLocks noChangeAspect="1"/>
              <a:extLst>
                <a:ext uri="{84589F7E-364E-4C9E-8A38-B11213B215E9}">
                  <a14:cameraTool cellRange="Pictures" spid="_x0000_s4141"/>
                </a:ext>
              </a:extLst>
            </xdr:cNvPicPr>
          </xdr:nvPicPr>
          <xdr:blipFill>
            <a:blip xmlns:r="http://schemas.openxmlformats.org/officeDocument/2006/relationships" r:embed="rId1"/>
            <a:stretch>
              <a:fillRect/>
            </a:stretch>
          </xdr:blipFill>
          <xdr:spPr>
            <a:xfrm>
              <a:off x="11779884" y="78173036"/>
              <a:ext cx="6509385" cy="4123309"/>
            </a:xfrm>
            <a:prstGeom prst="rect">
              <a:avLst/>
            </a:prstGeom>
          </xdr:spPr>
        </xdr:pic>
        <xdr:clientData/>
      </xdr:oneCellAnchor>
    </mc:Choice>
    <mc:Fallback/>
  </mc:AlternateContent>
  <xdr:oneCellAnchor>
    <xdr:from>
      <xdr:col>4</xdr:col>
      <xdr:colOff>1970462</xdr:colOff>
      <xdr:row>21</xdr:row>
      <xdr:rowOff>207927</xdr:rowOff>
    </xdr:from>
    <xdr:ext cx="3362588" cy="2650012"/>
    <xdr:pic>
      <xdr:nvPicPr>
        <xdr:cNvPr id="20" name="Picture 19">
          <a:extLst>
            <a:ext uri="{FF2B5EF4-FFF2-40B4-BE49-F238E27FC236}">
              <a16:creationId xmlns:a16="http://schemas.microsoft.com/office/drawing/2014/main" id="{2EC52F1A-8D69-4F38-B253-83EDF18E98F2}"/>
            </a:ext>
          </a:extLst>
        </xdr:cNvPr>
        <xdr:cNvPicPr>
          <a:picLocks noChangeAspect="1"/>
        </xdr:cNvPicPr>
      </xdr:nvPicPr>
      <xdr:blipFill>
        <a:blip xmlns:r="http://schemas.openxmlformats.org/officeDocument/2006/relationships" r:embed="rId2"/>
        <a:stretch>
          <a:fillRect/>
        </a:stretch>
      </xdr:blipFill>
      <xdr:spPr>
        <a:xfrm>
          <a:off x="13331189" y="42273791"/>
          <a:ext cx="3362588" cy="2650012"/>
        </a:xfrm>
        <a:prstGeom prst="rect">
          <a:avLst/>
        </a:prstGeom>
      </xdr:spPr>
    </xdr:pic>
    <xdr:clientData/>
  </xdr:oneCellAnchor>
  <xdr:oneCellAnchor>
    <xdr:from>
      <xdr:col>4</xdr:col>
      <xdr:colOff>666329</xdr:colOff>
      <xdr:row>10</xdr:row>
      <xdr:rowOff>265689</xdr:rowOff>
    </xdr:from>
    <xdr:ext cx="2271049" cy="1397756"/>
    <xdr:pic>
      <xdr:nvPicPr>
        <xdr:cNvPr id="22" name="Picture 21">
          <a:extLst>
            <a:ext uri="{FF2B5EF4-FFF2-40B4-BE49-F238E27FC236}">
              <a16:creationId xmlns:a16="http://schemas.microsoft.com/office/drawing/2014/main" id="{D7FA0542-F6EF-4135-A888-4F1ADED17990}"/>
            </a:ext>
          </a:extLst>
        </xdr:cNvPr>
        <xdr:cNvPicPr>
          <a:picLocks noChangeAspect="1"/>
        </xdr:cNvPicPr>
      </xdr:nvPicPr>
      <xdr:blipFill>
        <a:blip xmlns:r="http://schemas.openxmlformats.org/officeDocument/2006/relationships" r:embed="rId3"/>
        <a:stretch>
          <a:fillRect/>
        </a:stretch>
      </xdr:blipFill>
      <xdr:spPr>
        <a:xfrm>
          <a:off x="12014217" y="30926336"/>
          <a:ext cx="2271049" cy="1397756"/>
        </a:xfrm>
        <a:prstGeom prst="rect">
          <a:avLst/>
        </a:prstGeom>
      </xdr:spPr>
    </xdr:pic>
    <xdr:clientData/>
  </xdr:oneCellAnchor>
  <xdr:twoCellAnchor>
    <xdr:from>
      <xdr:col>4</xdr:col>
      <xdr:colOff>1099858</xdr:colOff>
      <xdr:row>29</xdr:row>
      <xdr:rowOff>571500</xdr:rowOff>
    </xdr:from>
    <xdr:to>
      <xdr:col>4</xdr:col>
      <xdr:colOff>1232648</xdr:colOff>
      <xdr:row>29</xdr:row>
      <xdr:rowOff>705972</xdr:rowOff>
    </xdr:to>
    <xdr:sp macro="" textlink="">
      <xdr:nvSpPr>
        <xdr:cNvPr id="23" name="Rectangle 22">
          <a:extLst>
            <a:ext uri="{FF2B5EF4-FFF2-40B4-BE49-F238E27FC236}">
              <a16:creationId xmlns:a16="http://schemas.microsoft.com/office/drawing/2014/main" id="{C9C4918F-C51B-4364-959A-668D2C9C75EC}"/>
            </a:ext>
          </a:extLst>
        </xdr:cNvPr>
        <xdr:cNvSpPr/>
      </xdr:nvSpPr>
      <xdr:spPr>
        <a:xfrm>
          <a:off x="13470928" y="54063900"/>
          <a:ext cx="138505" cy="130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380895" algn="l" rtl="0" fontAlgn="base">
            <a:spcBef>
              <a:spcPct val="0"/>
            </a:spcBef>
            <a:spcAft>
              <a:spcPct val="0"/>
            </a:spcAft>
            <a:defRPr kern="1200">
              <a:solidFill>
                <a:schemeClr val="lt1"/>
              </a:solidFill>
              <a:latin typeface="+mn-lt"/>
              <a:ea typeface="+mn-ea"/>
              <a:cs typeface="+mn-cs"/>
            </a:defRPr>
          </a:lvl2pPr>
          <a:lvl3pPr marL="761790" algn="l" rtl="0" fontAlgn="base">
            <a:spcBef>
              <a:spcPct val="0"/>
            </a:spcBef>
            <a:spcAft>
              <a:spcPct val="0"/>
            </a:spcAft>
            <a:defRPr kern="1200">
              <a:solidFill>
                <a:schemeClr val="lt1"/>
              </a:solidFill>
              <a:latin typeface="+mn-lt"/>
              <a:ea typeface="+mn-ea"/>
              <a:cs typeface="+mn-cs"/>
            </a:defRPr>
          </a:lvl3pPr>
          <a:lvl4pPr marL="1142683" algn="l" rtl="0" fontAlgn="base">
            <a:spcBef>
              <a:spcPct val="0"/>
            </a:spcBef>
            <a:spcAft>
              <a:spcPct val="0"/>
            </a:spcAft>
            <a:defRPr kern="1200">
              <a:solidFill>
                <a:schemeClr val="lt1"/>
              </a:solidFill>
              <a:latin typeface="+mn-lt"/>
              <a:ea typeface="+mn-ea"/>
              <a:cs typeface="+mn-cs"/>
            </a:defRPr>
          </a:lvl4pPr>
          <a:lvl5pPr marL="1523573" algn="l" rtl="0" fontAlgn="base">
            <a:spcBef>
              <a:spcPct val="0"/>
            </a:spcBef>
            <a:spcAft>
              <a:spcPct val="0"/>
            </a:spcAft>
            <a:defRPr kern="1200">
              <a:solidFill>
                <a:schemeClr val="lt1"/>
              </a:solidFill>
              <a:latin typeface="+mn-lt"/>
              <a:ea typeface="+mn-ea"/>
              <a:cs typeface="+mn-cs"/>
            </a:defRPr>
          </a:lvl5pPr>
          <a:lvl6pPr marL="1904467" algn="l" defTabSz="761790" rtl="0" eaLnBrk="1" latinLnBrk="0" hangingPunct="1">
            <a:defRPr kern="1200">
              <a:solidFill>
                <a:schemeClr val="lt1"/>
              </a:solidFill>
              <a:latin typeface="+mn-lt"/>
              <a:ea typeface="+mn-ea"/>
              <a:cs typeface="+mn-cs"/>
            </a:defRPr>
          </a:lvl6pPr>
          <a:lvl7pPr marL="2285362" algn="l" defTabSz="761790" rtl="0" eaLnBrk="1" latinLnBrk="0" hangingPunct="1">
            <a:defRPr kern="1200">
              <a:solidFill>
                <a:schemeClr val="lt1"/>
              </a:solidFill>
              <a:latin typeface="+mn-lt"/>
              <a:ea typeface="+mn-ea"/>
              <a:cs typeface="+mn-cs"/>
            </a:defRPr>
          </a:lvl7pPr>
          <a:lvl8pPr marL="2666253" algn="l" defTabSz="761790" rtl="0" eaLnBrk="1" latinLnBrk="0" hangingPunct="1">
            <a:defRPr kern="1200">
              <a:solidFill>
                <a:schemeClr val="lt1"/>
              </a:solidFill>
              <a:latin typeface="+mn-lt"/>
              <a:ea typeface="+mn-ea"/>
              <a:cs typeface="+mn-cs"/>
            </a:defRPr>
          </a:lvl8pPr>
          <a:lvl9pPr marL="3047146" algn="l" defTabSz="761790" rtl="0" eaLnBrk="1" latinLnBrk="0" hangingPunct="1">
            <a:defRPr kern="1200">
              <a:solidFill>
                <a:schemeClr val="lt1"/>
              </a:solidFill>
              <a:latin typeface="+mn-lt"/>
              <a:ea typeface="+mn-ea"/>
              <a:cs typeface="+mn-cs"/>
            </a:defRPr>
          </a:lvl9pPr>
        </a:lstStyle>
        <a:p>
          <a:pPr algn="ctr"/>
          <a:endParaRPr lang="en-US"/>
        </a:p>
      </xdr:txBody>
    </xdr:sp>
    <xdr:clientData/>
  </xdr:twoCellAnchor>
  <xdr:twoCellAnchor>
    <xdr:from>
      <xdr:col>4</xdr:col>
      <xdr:colOff>1753965</xdr:colOff>
      <xdr:row>31</xdr:row>
      <xdr:rowOff>792695</xdr:rowOff>
    </xdr:from>
    <xdr:to>
      <xdr:col>4</xdr:col>
      <xdr:colOff>1886755</xdr:colOff>
      <xdr:row>31</xdr:row>
      <xdr:rowOff>927167</xdr:rowOff>
    </xdr:to>
    <xdr:sp macro="" textlink="">
      <xdr:nvSpPr>
        <xdr:cNvPr id="24" name="Rectangle 23">
          <a:extLst>
            <a:ext uri="{FF2B5EF4-FFF2-40B4-BE49-F238E27FC236}">
              <a16:creationId xmlns:a16="http://schemas.microsoft.com/office/drawing/2014/main" id="{EDABEC74-77D8-4D6A-B453-139ADE8FFF80}"/>
            </a:ext>
          </a:extLst>
        </xdr:cNvPr>
        <xdr:cNvSpPr/>
      </xdr:nvSpPr>
      <xdr:spPr>
        <a:xfrm>
          <a:off x="14126940" y="57331190"/>
          <a:ext cx="128980" cy="1401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380895" algn="l" rtl="0" fontAlgn="base">
            <a:spcBef>
              <a:spcPct val="0"/>
            </a:spcBef>
            <a:spcAft>
              <a:spcPct val="0"/>
            </a:spcAft>
            <a:defRPr kern="1200">
              <a:solidFill>
                <a:schemeClr val="lt1"/>
              </a:solidFill>
              <a:latin typeface="+mn-lt"/>
              <a:ea typeface="+mn-ea"/>
              <a:cs typeface="+mn-cs"/>
            </a:defRPr>
          </a:lvl2pPr>
          <a:lvl3pPr marL="761790" algn="l" rtl="0" fontAlgn="base">
            <a:spcBef>
              <a:spcPct val="0"/>
            </a:spcBef>
            <a:spcAft>
              <a:spcPct val="0"/>
            </a:spcAft>
            <a:defRPr kern="1200">
              <a:solidFill>
                <a:schemeClr val="lt1"/>
              </a:solidFill>
              <a:latin typeface="+mn-lt"/>
              <a:ea typeface="+mn-ea"/>
              <a:cs typeface="+mn-cs"/>
            </a:defRPr>
          </a:lvl3pPr>
          <a:lvl4pPr marL="1142683" algn="l" rtl="0" fontAlgn="base">
            <a:spcBef>
              <a:spcPct val="0"/>
            </a:spcBef>
            <a:spcAft>
              <a:spcPct val="0"/>
            </a:spcAft>
            <a:defRPr kern="1200">
              <a:solidFill>
                <a:schemeClr val="lt1"/>
              </a:solidFill>
              <a:latin typeface="+mn-lt"/>
              <a:ea typeface="+mn-ea"/>
              <a:cs typeface="+mn-cs"/>
            </a:defRPr>
          </a:lvl4pPr>
          <a:lvl5pPr marL="1523573" algn="l" rtl="0" fontAlgn="base">
            <a:spcBef>
              <a:spcPct val="0"/>
            </a:spcBef>
            <a:spcAft>
              <a:spcPct val="0"/>
            </a:spcAft>
            <a:defRPr kern="1200">
              <a:solidFill>
                <a:schemeClr val="lt1"/>
              </a:solidFill>
              <a:latin typeface="+mn-lt"/>
              <a:ea typeface="+mn-ea"/>
              <a:cs typeface="+mn-cs"/>
            </a:defRPr>
          </a:lvl5pPr>
          <a:lvl6pPr marL="1904467" algn="l" defTabSz="761790" rtl="0" eaLnBrk="1" latinLnBrk="0" hangingPunct="1">
            <a:defRPr kern="1200">
              <a:solidFill>
                <a:schemeClr val="lt1"/>
              </a:solidFill>
              <a:latin typeface="+mn-lt"/>
              <a:ea typeface="+mn-ea"/>
              <a:cs typeface="+mn-cs"/>
            </a:defRPr>
          </a:lvl6pPr>
          <a:lvl7pPr marL="2285362" algn="l" defTabSz="761790" rtl="0" eaLnBrk="1" latinLnBrk="0" hangingPunct="1">
            <a:defRPr kern="1200">
              <a:solidFill>
                <a:schemeClr val="lt1"/>
              </a:solidFill>
              <a:latin typeface="+mn-lt"/>
              <a:ea typeface="+mn-ea"/>
              <a:cs typeface="+mn-cs"/>
            </a:defRPr>
          </a:lvl7pPr>
          <a:lvl8pPr marL="2666253" algn="l" defTabSz="761790" rtl="0" eaLnBrk="1" latinLnBrk="0" hangingPunct="1">
            <a:defRPr kern="1200">
              <a:solidFill>
                <a:schemeClr val="lt1"/>
              </a:solidFill>
              <a:latin typeface="+mn-lt"/>
              <a:ea typeface="+mn-ea"/>
              <a:cs typeface="+mn-cs"/>
            </a:defRPr>
          </a:lvl8pPr>
          <a:lvl9pPr marL="3047146" algn="l" defTabSz="761790" rtl="0" eaLnBrk="1" latinLnBrk="0" hangingPunct="1">
            <a:defRPr kern="1200">
              <a:solidFill>
                <a:schemeClr val="lt1"/>
              </a:solidFill>
              <a:latin typeface="+mn-lt"/>
              <a:ea typeface="+mn-ea"/>
              <a:cs typeface="+mn-cs"/>
            </a:defRPr>
          </a:lvl9pPr>
        </a:lstStyle>
        <a:p>
          <a:pPr algn="ctr"/>
          <a:endParaRPr lang="en-US"/>
        </a:p>
      </xdr:txBody>
    </xdr:sp>
    <xdr:clientData/>
  </xdr:twoCellAnchor>
  <xdr:twoCellAnchor editAs="oneCell">
    <xdr:from>
      <xdr:col>4</xdr:col>
      <xdr:colOff>1708786</xdr:colOff>
      <xdr:row>2</xdr:row>
      <xdr:rowOff>341138</xdr:rowOff>
    </xdr:from>
    <xdr:to>
      <xdr:col>4</xdr:col>
      <xdr:colOff>5771818</xdr:colOff>
      <xdr:row>2</xdr:row>
      <xdr:rowOff>3582959</xdr:rowOff>
    </xdr:to>
    <xdr:pic>
      <xdr:nvPicPr>
        <xdr:cNvPr id="26" name="Picture 25">
          <a:extLst>
            <a:ext uri="{FF2B5EF4-FFF2-40B4-BE49-F238E27FC236}">
              <a16:creationId xmlns:a16="http://schemas.microsoft.com/office/drawing/2014/main" id="{91161FF7-D205-45CD-AE80-AC8DE920A5FF}"/>
            </a:ext>
          </a:extLst>
        </xdr:cNvPr>
        <xdr:cNvPicPr>
          <a:picLocks noChangeAspect="1"/>
        </xdr:cNvPicPr>
      </xdr:nvPicPr>
      <xdr:blipFill>
        <a:blip xmlns:r="http://schemas.openxmlformats.org/officeDocument/2006/relationships" r:embed="rId4"/>
        <a:stretch>
          <a:fillRect/>
        </a:stretch>
      </xdr:blipFill>
      <xdr:spPr>
        <a:xfrm>
          <a:off x="13069513" y="5103638"/>
          <a:ext cx="4074462" cy="3241821"/>
        </a:xfrm>
        <a:prstGeom prst="rect">
          <a:avLst/>
        </a:prstGeom>
      </xdr:spPr>
    </xdr:pic>
    <xdr:clientData/>
  </xdr:twoCellAnchor>
  <xdr:twoCellAnchor editAs="oneCell">
    <xdr:from>
      <xdr:col>4</xdr:col>
      <xdr:colOff>1999975</xdr:colOff>
      <xdr:row>4</xdr:row>
      <xdr:rowOff>265487</xdr:rowOff>
    </xdr:from>
    <xdr:to>
      <xdr:col>4</xdr:col>
      <xdr:colOff>6155574</xdr:colOff>
      <xdr:row>4</xdr:row>
      <xdr:rowOff>3219187</xdr:rowOff>
    </xdr:to>
    <xdr:pic>
      <xdr:nvPicPr>
        <xdr:cNvPr id="28" name="Picture 27">
          <a:extLst>
            <a:ext uri="{FF2B5EF4-FFF2-40B4-BE49-F238E27FC236}">
              <a16:creationId xmlns:a16="http://schemas.microsoft.com/office/drawing/2014/main" id="{8C05A686-7934-453F-841A-BC49F892580A}"/>
            </a:ext>
          </a:extLst>
        </xdr:cNvPr>
        <xdr:cNvPicPr>
          <a:picLocks noChangeAspect="1"/>
        </xdr:cNvPicPr>
      </xdr:nvPicPr>
      <xdr:blipFill>
        <a:blip xmlns:r="http://schemas.openxmlformats.org/officeDocument/2006/relationships" r:embed="rId4"/>
        <a:stretch>
          <a:fillRect/>
        </a:stretch>
      </xdr:blipFill>
      <xdr:spPr>
        <a:xfrm>
          <a:off x="13360702" y="12907760"/>
          <a:ext cx="4151789" cy="2957510"/>
        </a:xfrm>
        <a:prstGeom prst="rect">
          <a:avLst/>
        </a:prstGeom>
      </xdr:spPr>
    </xdr:pic>
    <xdr:clientData/>
  </xdr:twoCellAnchor>
  <xdr:twoCellAnchor editAs="oneCell">
    <xdr:from>
      <xdr:col>4</xdr:col>
      <xdr:colOff>1788920</xdr:colOff>
      <xdr:row>6</xdr:row>
      <xdr:rowOff>73182</xdr:rowOff>
    </xdr:from>
    <xdr:to>
      <xdr:col>4</xdr:col>
      <xdr:colOff>5940137</xdr:colOff>
      <xdr:row>6</xdr:row>
      <xdr:rowOff>2796646</xdr:rowOff>
    </xdr:to>
    <xdr:pic>
      <xdr:nvPicPr>
        <xdr:cNvPr id="31" name="Picture 30">
          <a:extLst>
            <a:ext uri="{FF2B5EF4-FFF2-40B4-BE49-F238E27FC236}">
              <a16:creationId xmlns:a16="http://schemas.microsoft.com/office/drawing/2014/main" id="{2509F3F8-5F06-4464-A4F9-7EFE343A4C73}"/>
            </a:ext>
          </a:extLst>
        </xdr:cNvPr>
        <xdr:cNvPicPr>
          <a:picLocks noChangeAspect="1"/>
        </xdr:cNvPicPr>
      </xdr:nvPicPr>
      <xdr:blipFill>
        <a:blip xmlns:r="http://schemas.openxmlformats.org/officeDocument/2006/relationships" r:embed="rId4"/>
        <a:stretch>
          <a:fillRect/>
        </a:stretch>
      </xdr:blipFill>
      <xdr:spPr>
        <a:xfrm>
          <a:off x="13149647" y="20127637"/>
          <a:ext cx="4151217" cy="2715844"/>
        </a:xfrm>
        <a:prstGeom prst="rect">
          <a:avLst/>
        </a:prstGeom>
      </xdr:spPr>
    </xdr:pic>
    <xdr:clientData/>
  </xdr:twoCellAnchor>
  <xdr:twoCellAnchor editAs="oneCell">
    <xdr:from>
      <xdr:col>4</xdr:col>
      <xdr:colOff>2014625</xdr:colOff>
      <xdr:row>8</xdr:row>
      <xdr:rowOff>188634</xdr:rowOff>
    </xdr:from>
    <xdr:to>
      <xdr:col>4</xdr:col>
      <xdr:colOff>5487960</xdr:colOff>
      <xdr:row>8</xdr:row>
      <xdr:rowOff>3505644</xdr:rowOff>
    </xdr:to>
    <xdr:pic>
      <xdr:nvPicPr>
        <xdr:cNvPr id="32" name="Picture 31">
          <a:extLst>
            <a:ext uri="{FF2B5EF4-FFF2-40B4-BE49-F238E27FC236}">
              <a16:creationId xmlns:a16="http://schemas.microsoft.com/office/drawing/2014/main" id="{24C379A5-7F0C-4AC2-A786-3D6FAB9300D7}"/>
            </a:ext>
          </a:extLst>
        </xdr:cNvPr>
        <xdr:cNvPicPr>
          <a:picLocks noChangeAspect="1"/>
        </xdr:cNvPicPr>
      </xdr:nvPicPr>
      <xdr:blipFill>
        <a:blip xmlns:r="http://schemas.openxmlformats.org/officeDocument/2006/relationships" r:embed="rId4"/>
        <a:stretch>
          <a:fillRect/>
        </a:stretch>
      </xdr:blipFill>
      <xdr:spPr>
        <a:xfrm>
          <a:off x="13375352" y="26893270"/>
          <a:ext cx="3473335" cy="3317010"/>
        </a:xfrm>
        <a:prstGeom prst="rect">
          <a:avLst/>
        </a:prstGeom>
      </xdr:spPr>
    </xdr:pic>
    <xdr:clientData/>
  </xdr:twoCellAnchor>
  <xdr:twoCellAnchor editAs="oneCell">
    <xdr:from>
      <xdr:col>4</xdr:col>
      <xdr:colOff>948219</xdr:colOff>
      <xdr:row>12</xdr:row>
      <xdr:rowOff>264624</xdr:rowOff>
    </xdr:from>
    <xdr:to>
      <xdr:col>4</xdr:col>
      <xdr:colOff>6061364</xdr:colOff>
      <xdr:row>12</xdr:row>
      <xdr:rowOff>2341320</xdr:rowOff>
    </xdr:to>
    <xdr:pic>
      <xdr:nvPicPr>
        <xdr:cNvPr id="36" name="Picture 35">
          <a:extLst>
            <a:ext uri="{FF2B5EF4-FFF2-40B4-BE49-F238E27FC236}">
              <a16:creationId xmlns:a16="http://schemas.microsoft.com/office/drawing/2014/main" id="{1B767065-88E3-4764-8E2A-43CAB03C8FCF}"/>
            </a:ext>
          </a:extLst>
        </xdr:cNvPr>
        <xdr:cNvPicPr>
          <a:picLocks noChangeAspect="1"/>
        </xdr:cNvPicPr>
      </xdr:nvPicPr>
      <xdr:blipFill>
        <a:blip xmlns:r="http://schemas.openxmlformats.org/officeDocument/2006/relationships" r:embed="rId5"/>
        <a:stretch>
          <a:fillRect/>
        </a:stretch>
      </xdr:blipFill>
      <xdr:spPr>
        <a:xfrm>
          <a:off x="12308946" y="33151851"/>
          <a:ext cx="5113145" cy="2080506"/>
        </a:xfrm>
        <a:prstGeom prst="rect">
          <a:avLst/>
        </a:prstGeom>
      </xdr:spPr>
    </xdr:pic>
    <xdr:clientData/>
  </xdr:twoCellAnchor>
  <xdr:twoCellAnchor editAs="oneCell">
    <xdr:from>
      <xdr:col>4</xdr:col>
      <xdr:colOff>900546</xdr:colOff>
      <xdr:row>13</xdr:row>
      <xdr:rowOff>346363</xdr:rowOff>
    </xdr:from>
    <xdr:to>
      <xdr:col>4</xdr:col>
      <xdr:colOff>5870361</xdr:colOff>
      <xdr:row>13</xdr:row>
      <xdr:rowOff>2382923</xdr:rowOff>
    </xdr:to>
    <xdr:pic>
      <xdr:nvPicPr>
        <xdr:cNvPr id="37" name="Picture 36">
          <a:extLst>
            <a:ext uri="{FF2B5EF4-FFF2-40B4-BE49-F238E27FC236}">
              <a16:creationId xmlns:a16="http://schemas.microsoft.com/office/drawing/2014/main" id="{48CE1BAF-5302-4A44-83CA-B64B2729AE62}"/>
            </a:ext>
          </a:extLst>
        </xdr:cNvPr>
        <xdr:cNvPicPr>
          <a:picLocks noChangeAspect="1"/>
        </xdr:cNvPicPr>
      </xdr:nvPicPr>
      <xdr:blipFill>
        <a:blip xmlns:r="http://schemas.openxmlformats.org/officeDocument/2006/relationships" r:embed="rId6"/>
        <a:stretch>
          <a:fillRect/>
        </a:stretch>
      </xdr:blipFill>
      <xdr:spPr>
        <a:xfrm>
          <a:off x="12261273" y="35865954"/>
          <a:ext cx="4969815" cy="2040370"/>
        </a:xfrm>
        <a:prstGeom prst="rect">
          <a:avLst/>
        </a:prstGeom>
      </xdr:spPr>
    </xdr:pic>
    <xdr:clientData/>
  </xdr:twoCellAnchor>
  <xdr:twoCellAnchor editAs="oneCell">
    <xdr:from>
      <xdr:col>4</xdr:col>
      <xdr:colOff>94384</xdr:colOff>
      <xdr:row>22</xdr:row>
      <xdr:rowOff>848667</xdr:rowOff>
    </xdr:from>
    <xdr:to>
      <xdr:col>4</xdr:col>
      <xdr:colOff>7295955</xdr:colOff>
      <xdr:row>22</xdr:row>
      <xdr:rowOff>2534169</xdr:rowOff>
    </xdr:to>
    <xdr:pic>
      <xdr:nvPicPr>
        <xdr:cNvPr id="43" name="Picture 42">
          <a:extLst>
            <a:ext uri="{FF2B5EF4-FFF2-40B4-BE49-F238E27FC236}">
              <a16:creationId xmlns:a16="http://schemas.microsoft.com/office/drawing/2014/main" id="{FE4ABF27-110C-4FF2-BD9A-C658D2B6E0A2}"/>
            </a:ext>
          </a:extLst>
        </xdr:cNvPr>
        <xdr:cNvPicPr>
          <a:picLocks noChangeAspect="1"/>
        </xdr:cNvPicPr>
      </xdr:nvPicPr>
      <xdr:blipFill>
        <a:blip xmlns:r="http://schemas.openxmlformats.org/officeDocument/2006/relationships" r:embed="rId7"/>
        <a:stretch>
          <a:fillRect/>
        </a:stretch>
      </xdr:blipFill>
      <xdr:spPr>
        <a:xfrm>
          <a:off x="11455111" y="45823985"/>
          <a:ext cx="7205381" cy="1675977"/>
        </a:xfrm>
        <a:prstGeom prst="rect">
          <a:avLst/>
        </a:prstGeom>
      </xdr:spPr>
    </xdr:pic>
    <xdr:clientData/>
  </xdr:twoCellAnchor>
  <xdr:twoCellAnchor editAs="oneCell">
    <xdr:from>
      <xdr:col>4</xdr:col>
      <xdr:colOff>27016</xdr:colOff>
      <xdr:row>24</xdr:row>
      <xdr:rowOff>398317</xdr:rowOff>
    </xdr:from>
    <xdr:to>
      <xdr:col>4</xdr:col>
      <xdr:colOff>7337194</xdr:colOff>
      <xdr:row>24</xdr:row>
      <xdr:rowOff>1847329</xdr:rowOff>
    </xdr:to>
    <xdr:pic>
      <xdr:nvPicPr>
        <xdr:cNvPr id="44" name="Picture 43">
          <a:extLst>
            <a:ext uri="{FF2B5EF4-FFF2-40B4-BE49-F238E27FC236}">
              <a16:creationId xmlns:a16="http://schemas.microsoft.com/office/drawing/2014/main" id="{F7B5A308-F6D3-46EF-93F3-955E1553A629}"/>
            </a:ext>
          </a:extLst>
        </xdr:cNvPr>
        <xdr:cNvPicPr>
          <a:picLocks noChangeAspect="1"/>
        </xdr:cNvPicPr>
      </xdr:nvPicPr>
      <xdr:blipFill>
        <a:blip xmlns:r="http://schemas.openxmlformats.org/officeDocument/2006/relationships" r:embed="rId8"/>
        <a:stretch>
          <a:fillRect/>
        </a:stretch>
      </xdr:blipFill>
      <xdr:spPr>
        <a:xfrm>
          <a:off x="11387743" y="51244499"/>
          <a:ext cx="7315893" cy="1464252"/>
        </a:xfrm>
        <a:prstGeom prst="rect">
          <a:avLst/>
        </a:prstGeom>
      </xdr:spPr>
    </xdr:pic>
    <xdr:clientData/>
  </xdr:twoCellAnchor>
  <xdr:twoCellAnchor editAs="oneCell">
    <xdr:from>
      <xdr:col>4</xdr:col>
      <xdr:colOff>2597728</xdr:colOff>
      <xdr:row>27</xdr:row>
      <xdr:rowOff>173182</xdr:rowOff>
    </xdr:from>
    <xdr:to>
      <xdr:col>4</xdr:col>
      <xdr:colOff>4708452</xdr:colOff>
      <xdr:row>27</xdr:row>
      <xdr:rowOff>1885084</xdr:rowOff>
    </xdr:to>
    <xdr:pic>
      <xdr:nvPicPr>
        <xdr:cNvPr id="45" name="Picture 44">
          <a:extLst>
            <a:ext uri="{FF2B5EF4-FFF2-40B4-BE49-F238E27FC236}">
              <a16:creationId xmlns:a16="http://schemas.microsoft.com/office/drawing/2014/main" id="{482FE728-8736-4322-8E96-541AAA0652C4}"/>
            </a:ext>
          </a:extLst>
        </xdr:cNvPr>
        <xdr:cNvPicPr>
          <a:picLocks noChangeAspect="1"/>
        </xdr:cNvPicPr>
      </xdr:nvPicPr>
      <xdr:blipFill>
        <a:blip xmlns:r="http://schemas.openxmlformats.org/officeDocument/2006/relationships" r:embed="rId9"/>
        <a:stretch>
          <a:fillRect/>
        </a:stretch>
      </xdr:blipFill>
      <xdr:spPr>
        <a:xfrm>
          <a:off x="13958455" y="55695273"/>
          <a:ext cx="2116439" cy="1727142"/>
        </a:xfrm>
        <a:prstGeom prst="rect">
          <a:avLst/>
        </a:prstGeom>
      </xdr:spPr>
    </xdr:pic>
    <xdr:clientData/>
  </xdr:twoCellAnchor>
  <xdr:twoCellAnchor editAs="oneCell">
    <xdr:from>
      <xdr:col>4</xdr:col>
      <xdr:colOff>1718309</xdr:colOff>
      <xdr:row>29</xdr:row>
      <xdr:rowOff>136641</xdr:rowOff>
    </xdr:from>
    <xdr:to>
      <xdr:col>4</xdr:col>
      <xdr:colOff>5617738</xdr:colOff>
      <xdr:row>29</xdr:row>
      <xdr:rowOff>2567991</xdr:rowOff>
    </xdr:to>
    <xdr:pic>
      <xdr:nvPicPr>
        <xdr:cNvPr id="46" name="Picture 45">
          <a:extLst>
            <a:ext uri="{FF2B5EF4-FFF2-40B4-BE49-F238E27FC236}">
              <a16:creationId xmlns:a16="http://schemas.microsoft.com/office/drawing/2014/main" id="{6BF19990-46FB-409E-82F2-0EE37BECED1D}"/>
            </a:ext>
          </a:extLst>
        </xdr:cNvPr>
        <xdr:cNvPicPr>
          <a:picLocks noChangeAspect="1"/>
        </xdr:cNvPicPr>
      </xdr:nvPicPr>
      <xdr:blipFill>
        <a:blip xmlns:r="http://schemas.openxmlformats.org/officeDocument/2006/relationships" r:embed="rId10"/>
        <a:stretch>
          <a:fillRect/>
        </a:stretch>
      </xdr:blipFill>
      <xdr:spPr>
        <a:xfrm>
          <a:off x="13079036" y="58256459"/>
          <a:ext cx="3899429" cy="2431350"/>
        </a:xfrm>
        <a:prstGeom prst="rect">
          <a:avLst/>
        </a:prstGeom>
      </xdr:spPr>
    </xdr:pic>
    <xdr:clientData/>
  </xdr:twoCellAnchor>
  <xdr:twoCellAnchor editAs="oneCell">
    <xdr:from>
      <xdr:col>4</xdr:col>
      <xdr:colOff>2130136</xdr:colOff>
      <xdr:row>33</xdr:row>
      <xdr:rowOff>190500</xdr:rowOff>
    </xdr:from>
    <xdr:to>
      <xdr:col>4</xdr:col>
      <xdr:colOff>5463904</xdr:colOff>
      <xdr:row>33</xdr:row>
      <xdr:rowOff>2954750</xdr:rowOff>
    </xdr:to>
    <xdr:pic>
      <xdr:nvPicPr>
        <xdr:cNvPr id="47" name="Picture 46">
          <a:extLst>
            <a:ext uri="{FF2B5EF4-FFF2-40B4-BE49-F238E27FC236}">
              <a16:creationId xmlns:a16="http://schemas.microsoft.com/office/drawing/2014/main" id="{85164F1A-29E7-4329-919E-2841F2134484}"/>
            </a:ext>
          </a:extLst>
        </xdr:cNvPr>
        <xdr:cNvPicPr>
          <a:picLocks noChangeAspect="1"/>
        </xdr:cNvPicPr>
      </xdr:nvPicPr>
      <xdr:blipFill>
        <a:blip xmlns:r="http://schemas.openxmlformats.org/officeDocument/2006/relationships" r:embed="rId11"/>
        <a:stretch>
          <a:fillRect/>
        </a:stretch>
      </xdr:blipFill>
      <xdr:spPr>
        <a:xfrm>
          <a:off x="13490863" y="63696273"/>
          <a:ext cx="3324243" cy="2764250"/>
        </a:xfrm>
        <a:prstGeom prst="rect">
          <a:avLst/>
        </a:prstGeom>
      </xdr:spPr>
    </xdr:pic>
    <xdr:clientData/>
  </xdr:twoCellAnchor>
  <xdr:twoCellAnchor editAs="oneCell">
    <xdr:from>
      <xdr:col>4</xdr:col>
      <xdr:colOff>1298863</xdr:colOff>
      <xdr:row>35</xdr:row>
      <xdr:rowOff>294409</xdr:rowOff>
    </xdr:from>
    <xdr:to>
      <xdr:col>4</xdr:col>
      <xdr:colOff>6267676</xdr:colOff>
      <xdr:row>35</xdr:row>
      <xdr:rowOff>4416705</xdr:rowOff>
    </xdr:to>
    <xdr:pic>
      <xdr:nvPicPr>
        <xdr:cNvPr id="48" name="Picture 47">
          <a:extLst>
            <a:ext uri="{FF2B5EF4-FFF2-40B4-BE49-F238E27FC236}">
              <a16:creationId xmlns:a16="http://schemas.microsoft.com/office/drawing/2014/main" id="{16A3F71C-798A-4AD2-AFBD-DD1C52D16F5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659590" y="67558227"/>
          <a:ext cx="4961193" cy="4122296"/>
        </a:xfrm>
        <a:prstGeom prst="rect">
          <a:avLst/>
        </a:prstGeom>
      </xdr:spPr>
    </xdr:pic>
    <xdr:clientData/>
  </xdr:twoCellAnchor>
  <xdr:twoCellAnchor editAs="oneCell">
    <xdr:from>
      <xdr:col>4</xdr:col>
      <xdr:colOff>1264227</xdr:colOff>
      <xdr:row>37</xdr:row>
      <xdr:rowOff>623454</xdr:rowOff>
    </xdr:from>
    <xdr:to>
      <xdr:col>4</xdr:col>
      <xdr:colOff>6423538</xdr:colOff>
      <xdr:row>37</xdr:row>
      <xdr:rowOff>4093659</xdr:rowOff>
    </xdr:to>
    <xdr:pic>
      <xdr:nvPicPr>
        <xdr:cNvPr id="49" name="Picture 48">
          <a:extLst>
            <a:ext uri="{FF2B5EF4-FFF2-40B4-BE49-F238E27FC236}">
              <a16:creationId xmlns:a16="http://schemas.microsoft.com/office/drawing/2014/main" id="{5C27EA4E-137C-455F-8983-23CD48D1AC1C}"/>
            </a:ext>
          </a:extLst>
        </xdr:cNvPr>
        <xdr:cNvPicPr>
          <a:picLocks noChangeAspect="1"/>
        </xdr:cNvPicPr>
      </xdr:nvPicPr>
      <xdr:blipFill>
        <a:blip xmlns:r="http://schemas.openxmlformats.org/officeDocument/2006/relationships" r:embed="rId13"/>
        <a:stretch>
          <a:fillRect/>
        </a:stretch>
      </xdr:blipFill>
      <xdr:spPr>
        <a:xfrm>
          <a:off x="12624954" y="73100045"/>
          <a:ext cx="5165026" cy="3460680"/>
        </a:xfrm>
        <a:prstGeom prst="rect">
          <a:avLst/>
        </a:prstGeom>
      </xdr:spPr>
    </xdr:pic>
    <xdr:clientData/>
  </xdr:twoCellAnchor>
  <xdr:twoCellAnchor editAs="oneCell">
    <xdr:from>
      <xdr:col>11</xdr:col>
      <xdr:colOff>1079441</xdr:colOff>
      <xdr:row>76</xdr:row>
      <xdr:rowOff>180698</xdr:rowOff>
    </xdr:from>
    <xdr:to>
      <xdr:col>11</xdr:col>
      <xdr:colOff>4282556</xdr:colOff>
      <xdr:row>76</xdr:row>
      <xdr:rowOff>2760516</xdr:rowOff>
    </xdr:to>
    <xdr:pic>
      <xdr:nvPicPr>
        <xdr:cNvPr id="51" name="Picture 50">
          <a:extLst>
            <a:ext uri="{FF2B5EF4-FFF2-40B4-BE49-F238E27FC236}">
              <a16:creationId xmlns:a16="http://schemas.microsoft.com/office/drawing/2014/main" id="{74E38289-53C0-4333-BB88-ADEB6F226EFF}"/>
            </a:ext>
          </a:extLst>
        </xdr:cNvPr>
        <xdr:cNvPicPr>
          <a:picLocks noChangeAspect="1"/>
        </xdr:cNvPicPr>
      </xdr:nvPicPr>
      <xdr:blipFill>
        <a:blip xmlns:r="http://schemas.openxmlformats.org/officeDocument/2006/relationships" r:embed="rId14"/>
        <a:stretch>
          <a:fillRect/>
        </a:stretch>
      </xdr:blipFill>
      <xdr:spPr>
        <a:xfrm>
          <a:off x="32165577" y="98409425"/>
          <a:ext cx="3203115" cy="2591248"/>
        </a:xfrm>
        <a:prstGeom prst="rect">
          <a:avLst/>
        </a:prstGeom>
      </xdr:spPr>
    </xdr:pic>
    <xdr:clientData/>
  </xdr:twoCellAnchor>
  <xdr:twoCellAnchor editAs="oneCell">
    <xdr:from>
      <xdr:col>11</xdr:col>
      <xdr:colOff>178897</xdr:colOff>
      <xdr:row>75</xdr:row>
      <xdr:rowOff>369398</xdr:rowOff>
    </xdr:from>
    <xdr:to>
      <xdr:col>11</xdr:col>
      <xdr:colOff>5237615</xdr:colOff>
      <xdr:row>75</xdr:row>
      <xdr:rowOff>3046095</xdr:rowOff>
    </xdr:to>
    <xdr:pic>
      <xdr:nvPicPr>
        <xdr:cNvPr id="53" name="Picture 52">
          <a:extLst>
            <a:ext uri="{FF2B5EF4-FFF2-40B4-BE49-F238E27FC236}">
              <a16:creationId xmlns:a16="http://schemas.microsoft.com/office/drawing/2014/main" id="{A59B5708-6BF2-4124-83CD-2D42A842E3E6}"/>
            </a:ext>
          </a:extLst>
        </xdr:cNvPr>
        <xdr:cNvPicPr>
          <a:picLocks noChangeAspect="1"/>
        </xdr:cNvPicPr>
      </xdr:nvPicPr>
      <xdr:blipFill>
        <a:blip xmlns:r="http://schemas.openxmlformats.org/officeDocument/2006/relationships" r:embed="rId15"/>
        <a:stretch>
          <a:fillRect/>
        </a:stretch>
      </xdr:blipFill>
      <xdr:spPr>
        <a:xfrm>
          <a:off x="31265033" y="95307671"/>
          <a:ext cx="5070148" cy="2676697"/>
        </a:xfrm>
        <a:prstGeom prst="rect">
          <a:avLst/>
        </a:prstGeom>
      </xdr:spPr>
    </xdr:pic>
    <xdr:clientData/>
  </xdr:twoCellAnchor>
  <xdr:twoCellAnchor editAs="oneCell">
    <xdr:from>
      <xdr:col>11</xdr:col>
      <xdr:colOff>1143000</xdr:colOff>
      <xdr:row>74</xdr:row>
      <xdr:rowOff>207818</xdr:rowOff>
    </xdr:from>
    <xdr:to>
      <xdr:col>11</xdr:col>
      <xdr:colOff>4287116</xdr:colOff>
      <xdr:row>74</xdr:row>
      <xdr:rowOff>3312687</xdr:rowOff>
    </xdr:to>
    <xdr:pic>
      <xdr:nvPicPr>
        <xdr:cNvPr id="54" name="Picture 53">
          <a:extLst>
            <a:ext uri="{FF2B5EF4-FFF2-40B4-BE49-F238E27FC236}">
              <a16:creationId xmlns:a16="http://schemas.microsoft.com/office/drawing/2014/main" id="{38518B9E-5196-4FC6-8BA6-D54FA73F59EE}"/>
            </a:ext>
          </a:extLst>
        </xdr:cNvPr>
        <xdr:cNvPicPr>
          <a:picLocks noChangeAspect="1"/>
        </xdr:cNvPicPr>
      </xdr:nvPicPr>
      <xdr:blipFill>
        <a:blip xmlns:r="http://schemas.openxmlformats.org/officeDocument/2006/relationships" r:embed="rId16"/>
        <a:stretch>
          <a:fillRect/>
        </a:stretch>
      </xdr:blipFill>
      <xdr:spPr>
        <a:xfrm>
          <a:off x="32229136" y="91734409"/>
          <a:ext cx="3136496" cy="3104869"/>
        </a:xfrm>
        <a:prstGeom prst="rect">
          <a:avLst/>
        </a:prstGeom>
      </xdr:spPr>
    </xdr:pic>
    <xdr:clientData/>
  </xdr:twoCellAnchor>
  <xdr:twoCellAnchor editAs="oneCell">
    <xdr:from>
      <xdr:col>1</xdr:col>
      <xdr:colOff>1905</xdr:colOff>
      <xdr:row>39</xdr:row>
      <xdr:rowOff>17317</xdr:rowOff>
    </xdr:from>
    <xdr:to>
      <xdr:col>1</xdr:col>
      <xdr:colOff>244022</xdr:colOff>
      <xdr:row>40</xdr:row>
      <xdr:rowOff>56332</xdr:rowOff>
    </xdr:to>
    <xdr:pic>
      <xdr:nvPicPr>
        <xdr:cNvPr id="55" name="Content Placeholder 5">
          <a:hlinkClick xmlns:r="http://schemas.openxmlformats.org/officeDocument/2006/relationships" r:id="rId17" tooltip="Click to drop down menu"/>
          <a:extLst>
            <a:ext uri="{FF2B5EF4-FFF2-40B4-BE49-F238E27FC236}">
              <a16:creationId xmlns:a16="http://schemas.microsoft.com/office/drawing/2014/main" id="{0720922A-25E8-439A-821F-6DB9937A2424}"/>
            </a:ext>
          </a:extLst>
        </xdr:cNvPr>
        <xdr:cNvPicPr>
          <a:picLocks noGrp="1" noChangeAspect="1"/>
        </xdr:cNvPicPr>
      </xdr:nvPicPr>
      <xdr:blipFill>
        <a:blip xmlns:r="http://schemas.openxmlformats.org/officeDocument/2006/relationships" r:embed="rId18"/>
        <a:stretch>
          <a:fillRect/>
        </a:stretch>
      </xdr:blipFill>
      <xdr:spPr bwMode="auto">
        <a:xfrm>
          <a:off x="1889587" y="77706681"/>
          <a:ext cx="245927" cy="250643"/>
        </a:xfrm>
        <a:prstGeom prst="rect">
          <a:avLst/>
        </a:prstGeom>
        <a:noFill/>
        <a:ln w="9525" algn="ctr">
          <a:noFill/>
          <a:miter lim="800000"/>
          <a:headEnd/>
          <a:tailEnd/>
        </a:ln>
      </xdr:spPr>
    </xdr:pic>
    <xdr:clientData/>
  </xdr:twoCellAnchor>
  <xdr:twoCellAnchor editAs="oneCell">
    <xdr:from>
      <xdr:col>4</xdr:col>
      <xdr:colOff>1330215</xdr:colOff>
      <xdr:row>1</xdr:row>
      <xdr:rowOff>523612</xdr:rowOff>
    </xdr:from>
    <xdr:to>
      <xdr:col>4</xdr:col>
      <xdr:colOff>5581419</xdr:colOff>
      <xdr:row>1</xdr:row>
      <xdr:rowOff>3641966</xdr:rowOff>
    </xdr:to>
    <xdr:pic>
      <xdr:nvPicPr>
        <xdr:cNvPr id="2" name="Picture 1">
          <a:extLst>
            <a:ext uri="{FF2B5EF4-FFF2-40B4-BE49-F238E27FC236}">
              <a16:creationId xmlns:a16="http://schemas.microsoft.com/office/drawing/2014/main" id="{C17293C9-CCA6-480A-B4E9-3AF68905D94E}"/>
            </a:ext>
          </a:extLst>
        </xdr:cNvPr>
        <xdr:cNvPicPr>
          <a:picLocks noChangeAspect="1"/>
        </xdr:cNvPicPr>
      </xdr:nvPicPr>
      <xdr:blipFill>
        <a:blip xmlns:r="http://schemas.openxmlformats.org/officeDocument/2006/relationships" r:embed="rId19"/>
        <a:stretch>
          <a:fillRect/>
        </a:stretch>
      </xdr:blipFill>
      <xdr:spPr>
        <a:xfrm>
          <a:off x="12678103" y="720681"/>
          <a:ext cx="4255014" cy="3122164"/>
        </a:xfrm>
        <a:prstGeom prst="rect">
          <a:avLst/>
        </a:prstGeom>
      </xdr:spPr>
    </xdr:pic>
    <xdr:clientData/>
  </xdr:twoCellAnchor>
  <xdr:twoCellAnchor editAs="oneCell">
    <xdr:from>
      <xdr:col>4</xdr:col>
      <xdr:colOff>1622009</xdr:colOff>
      <xdr:row>3</xdr:row>
      <xdr:rowOff>246335</xdr:rowOff>
    </xdr:from>
    <xdr:to>
      <xdr:col>4</xdr:col>
      <xdr:colOff>5680251</xdr:colOff>
      <xdr:row>3</xdr:row>
      <xdr:rowOff>3521789</xdr:rowOff>
    </xdr:to>
    <xdr:pic>
      <xdr:nvPicPr>
        <xdr:cNvPr id="3" name="Picture 2">
          <a:extLst>
            <a:ext uri="{FF2B5EF4-FFF2-40B4-BE49-F238E27FC236}">
              <a16:creationId xmlns:a16="http://schemas.microsoft.com/office/drawing/2014/main" id="{4A91EB69-3C55-4344-B8AD-49E7B2F92566}"/>
            </a:ext>
          </a:extLst>
        </xdr:cNvPr>
        <xdr:cNvPicPr>
          <a:picLocks noChangeAspect="1"/>
        </xdr:cNvPicPr>
      </xdr:nvPicPr>
      <xdr:blipFill>
        <a:blip xmlns:r="http://schemas.openxmlformats.org/officeDocument/2006/relationships" r:embed="rId20"/>
        <a:stretch>
          <a:fillRect/>
        </a:stretch>
      </xdr:blipFill>
      <xdr:spPr>
        <a:xfrm>
          <a:off x="12969897" y="9130861"/>
          <a:ext cx="4058242" cy="3279264"/>
        </a:xfrm>
        <a:prstGeom prst="rect">
          <a:avLst/>
        </a:prstGeom>
      </xdr:spPr>
    </xdr:pic>
    <xdr:clientData/>
  </xdr:twoCellAnchor>
  <xdr:twoCellAnchor editAs="oneCell">
    <xdr:from>
      <xdr:col>4</xdr:col>
      <xdr:colOff>2470982</xdr:colOff>
      <xdr:row>5</xdr:row>
      <xdr:rowOff>410559</xdr:rowOff>
    </xdr:from>
    <xdr:to>
      <xdr:col>4</xdr:col>
      <xdr:colOff>5742130</xdr:colOff>
      <xdr:row>5</xdr:row>
      <xdr:rowOff>3602489</xdr:rowOff>
    </xdr:to>
    <xdr:pic>
      <xdr:nvPicPr>
        <xdr:cNvPr id="6" name="Picture 5">
          <a:extLst>
            <a:ext uri="{FF2B5EF4-FFF2-40B4-BE49-F238E27FC236}">
              <a16:creationId xmlns:a16="http://schemas.microsoft.com/office/drawing/2014/main" id="{2D1B324F-9394-4D84-922D-557AE116933A}"/>
            </a:ext>
          </a:extLst>
        </xdr:cNvPr>
        <xdr:cNvPicPr>
          <a:picLocks noChangeAspect="1"/>
        </xdr:cNvPicPr>
      </xdr:nvPicPr>
      <xdr:blipFill>
        <a:blip xmlns:r="http://schemas.openxmlformats.org/officeDocument/2006/relationships" r:embed="rId21"/>
        <a:stretch>
          <a:fillRect/>
        </a:stretch>
      </xdr:blipFill>
      <xdr:spPr>
        <a:xfrm>
          <a:off x="13818870" y="16504525"/>
          <a:ext cx="3273053" cy="3188120"/>
        </a:xfrm>
        <a:prstGeom prst="rect">
          <a:avLst/>
        </a:prstGeom>
      </xdr:spPr>
    </xdr:pic>
    <xdr:clientData/>
  </xdr:twoCellAnchor>
  <xdr:twoCellAnchor editAs="oneCell">
    <xdr:from>
      <xdr:col>4</xdr:col>
      <xdr:colOff>1859542</xdr:colOff>
      <xdr:row>7</xdr:row>
      <xdr:rowOff>239439</xdr:rowOff>
    </xdr:from>
    <xdr:to>
      <xdr:col>4</xdr:col>
      <xdr:colOff>5286112</xdr:colOff>
      <xdr:row>7</xdr:row>
      <xdr:rowOff>3142097</xdr:rowOff>
    </xdr:to>
    <xdr:pic>
      <xdr:nvPicPr>
        <xdr:cNvPr id="7" name="Picture 6">
          <a:extLst>
            <a:ext uri="{FF2B5EF4-FFF2-40B4-BE49-F238E27FC236}">
              <a16:creationId xmlns:a16="http://schemas.microsoft.com/office/drawing/2014/main" id="{96B25F07-5300-4B7F-894E-1DF814AEE1F7}"/>
            </a:ext>
          </a:extLst>
        </xdr:cNvPr>
        <xdr:cNvPicPr>
          <a:picLocks noChangeAspect="1"/>
        </xdr:cNvPicPr>
      </xdr:nvPicPr>
      <xdr:blipFill>
        <a:blip xmlns:r="http://schemas.openxmlformats.org/officeDocument/2006/relationships" r:embed="rId22"/>
        <a:stretch>
          <a:fillRect/>
        </a:stretch>
      </xdr:blipFill>
      <xdr:spPr>
        <a:xfrm>
          <a:off x="13207430" y="23477155"/>
          <a:ext cx="3428475" cy="2906468"/>
        </a:xfrm>
        <a:prstGeom prst="rect">
          <a:avLst/>
        </a:prstGeom>
      </xdr:spPr>
    </xdr:pic>
    <xdr:clientData/>
  </xdr:twoCellAnchor>
  <xdr:oneCellAnchor>
    <xdr:from>
      <xdr:col>4</xdr:col>
      <xdr:colOff>4384785</xdr:colOff>
      <xdr:row>10</xdr:row>
      <xdr:rowOff>262759</xdr:rowOff>
    </xdr:from>
    <xdr:ext cx="2271049" cy="1397756"/>
    <xdr:pic>
      <xdr:nvPicPr>
        <xdr:cNvPr id="38" name="Picture 37">
          <a:extLst>
            <a:ext uri="{FF2B5EF4-FFF2-40B4-BE49-F238E27FC236}">
              <a16:creationId xmlns:a16="http://schemas.microsoft.com/office/drawing/2014/main" id="{827B69FC-B688-40CC-BCF1-7795907AC422}"/>
            </a:ext>
          </a:extLst>
        </xdr:cNvPr>
        <xdr:cNvPicPr>
          <a:picLocks noChangeAspect="1"/>
        </xdr:cNvPicPr>
      </xdr:nvPicPr>
      <xdr:blipFill>
        <a:blip xmlns:r="http://schemas.openxmlformats.org/officeDocument/2006/relationships" r:embed="rId3"/>
        <a:stretch>
          <a:fillRect/>
        </a:stretch>
      </xdr:blipFill>
      <xdr:spPr>
        <a:xfrm>
          <a:off x="15732673" y="30923406"/>
          <a:ext cx="2271049" cy="13977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P83826_Schematic_EMI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P83826_Schematic_EMI_Checklist%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sheet"/>
      <sheetName val="Customer System Overview"/>
      <sheetName val="Pin Wise Checklist_BasicMode"/>
      <sheetName val="Pin Wise Checklist_EnhancedMode"/>
      <sheetName val="Mode Comparison"/>
      <sheetName val="Jira Process"/>
      <sheetName val="Useful Resources"/>
      <sheetName val="Revision History"/>
      <sheetName val="Pin Wise Checklist"/>
      <sheetName val="DP83826_Schematic_EMI_Checklist"/>
    </sheetNames>
    <sheetDataSet>
      <sheetData sheetId="0"/>
      <sheetData sheetId="1"/>
      <sheetData sheetId="2"/>
      <sheetData sheetId="3"/>
      <sheetData sheetId="4"/>
      <sheetData sheetId="5"/>
      <sheetData sheetId="6"/>
      <sheetData sheetId="7"/>
      <sheetData sheetId="8">
        <row r="78">
          <cell r="P78" t="str">
            <v xml:space="preserve">RGMII_Mode </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hancedMode Strap Tool"/>
      <sheetName val="EnhancedMode SchematicCheck"/>
      <sheetName val="BasicMode Strap Tool"/>
      <sheetName val="BasicMode SchematicChecklist"/>
    </sheetNames>
    <sheetDataSet>
      <sheetData sheetId="0"/>
      <sheetData sheetId="1"/>
      <sheetData sheetId="2"/>
      <sheetData sheetId="3">
        <row r="77">
          <cell r="P77" t="str">
            <v xml:space="preserve">RMII_Slave_Mode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1BAD1C-271D-4F3C-AF80-FF5F357C9EB9}" name="Table223" displayName="Table223" ref="K83:K87" totalsRowShown="0" headerRowDxfId="5" dataDxfId="3" headerRowBorderDxfId="4" tableBorderDxfId="2" totalsRowBorderDxfId="1">
  <autoFilter ref="K83:K87" xr:uid="{3F7F94E6-A084-40A1-B9E7-3A5F4E193470}"/>
  <tableColumns count="1">
    <tableColumn id="1" xr3:uid="{64041ADA-0981-4ED9-ADF3-0E989D2D7434}" name="Mod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52"/>
  <sheetViews>
    <sheetView zoomScale="85" zoomScaleNormal="85" workbookViewId="0">
      <pane ySplit="7" topLeftCell="A94" activePane="bottomLeft" state="frozen"/>
      <selection pane="bottomLeft" activeCell="H13" sqref="H13"/>
    </sheetView>
  </sheetViews>
  <sheetFormatPr defaultRowHeight="15.6" x14ac:dyDescent="0.3"/>
  <cols>
    <col min="1" max="1" width="21.19921875" style="8" customWidth="1"/>
    <col min="2" max="2" width="23.19921875" customWidth="1"/>
    <col min="3" max="3" width="12.3984375" customWidth="1"/>
    <col min="4" max="4" width="19.69921875" customWidth="1"/>
    <col min="5" max="5" width="12.5" customWidth="1"/>
    <col min="6" max="6" width="12.69921875" customWidth="1"/>
    <col min="7" max="7" width="14.3984375" customWidth="1"/>
    <col min="8" max="9" width="12.5" customWidth="1"/>
    <col min="10" max="10" width="12.3984375" customWidth="1"/>
    <col min="11" max="11" width="12.59765625" customWidth="1"/>
    <col min="12" max="12" width="12.5" customWidth="1"/>
    <col min="13" max="13" width="12.59765625" customWidth="1"/>
    <col min="14" max="14" width="12.3984375" customWidth="1"/>
    <col min="15" max="15" width="12.5" customWidth="1"/>
  </cols>
  <sheetData>
    <row r="1" spans="1:15" x14ac:dyDescent="0.3">
      <c r="A1" s="14" t="s">
        <v>77</v>
      </c>
      <c r="B1" s="15"/>
    </row>
    <row r="3" spans="1:15" s="8" customFormat="1" x14ac:dyDescent="0.3"/>
    <row r="4" spans="1:15" s="8" customFormat="1" x14ac:dyDescent="0.3">
      <c r="B4" s="101" t="s">
        <v>145</v>
      </c>
      <c r="C4" s="101"/>
      <c r="D4" s="101"/>
      <c r="E4" s="101"/>
      <c r="F4" s="101" t="s">
        <v>146</v>
      </c>
      <c r="G4" s="101"/>
      <c r="H4" s="101"/>
      <c r="I4" s="101" t="s">
        <v>147</v>
      </c>
      <c r="J4" s="101"/>
      <c r="K4" s="101"/>
      <c r="L4" s="101"/>
      <c r="M4" s="101"/>
    </row>
    <row r="5" spans="1:15" x14ac:dyDescent="0.3">
      <c r="B5" s="7" t="s">
        <v>38</v>
      </c>
      <c r="C5" s="7" t="s">
        <v>37</v>
      </c>
      <c r="D5" s="7" t="s">
        <v>39</v>
      </c>
      <c r="E5" s="7" t="s">
        <v>36</v>
      </c>
      <c r="F5" s="7" t="s">
        <v>66</v>
      </c>
      <c r="G5" s="7" t="s">
        <v>67</v>
      </c>
      <c r="H5" s="7" t="s">
        <v>68</v>
      </c>
      <c r="I5" s="7" t="s">
        <v>70</v>
      </c>
      <c r="J5" s="7" t="s">
        <v>71</v>
      </c>
      <c r="K5" s="7" t="s">
        <v>69</v>
      </c>
      <c r="L5" s="7" t="s">
        <v>72</v>
      </c>
      <c r="M5" s="7" t="s">
        <v>73</v>
      </c>
      <c r="N5" s="8"/>
      <c r="O5" s="8"/>
    </row>
    <row r="6" spans="1:15" x14ac:dyDescent="0.3">
      <c r="B6" s="13">
        <v>0</v>
      </c>
      <c r="C6" s="13">
        <v>0</v>
      </c>
      <c r="D6" s="13">
        <v>0</v>
      </c>
      <c r="E6" s="13">
        <v>0</v>
      </c>
      <c r="F6" s="13">
        <v>0</v>
      </c>
      <c r="G6" s="13">
        <v>0</v>
      </c>
      <c r="H6" s="13">
        <v>0</v>
      </c>
      <c r="I6" s="13">
        <v>0</v>
      </c>
      <c r="J6" s="13">
        <v>0</v>
      </c>
      <c r="K6" s="13">
        <v>0</v>
      </c>
      <c r="L6" s="13">
        <v>0</v>
      </c>
      <c r="M6" s="13">
        <v>0</v>
      </c>
      <c r="N6" s="8"/>
      <c r="O6" s="8"/>
    </row>
    <row r="8" spans="1:15" s="18" customFormat="1" x14ac:dyDescent="0.3"/>
    <row r="9" spans="1:15" s="15" customFormat="1" x14ac:dyDescent="0.3">
      <c r="A9" s="14" t="s">
        <v>144</v>
      </c>
    </row>
    <row r="10" spans="1:15" x14ac:dyDescent="0.3">
      <c r="D10" s="99" t="s">
        <v>53</v>
      </c>
      <c r="E10" s="100"/>
    </row>
    <row r="11" spans="1:15" ht="49.2" x14ac:dyDescent="0.4">
      <c r="B11" s="6" t="s">
        <v>44</v>
      </c>
      <c r="C11" s="6" t="s">
        <v>43</v>
      </c>
      <c r="D11" s="64" t="s">
        <v>54</v>
      </c>
      <c r="E11" s="64" t="s">
        <v>55</v>
      </c>
    </row>
    <row r="12" spans="1:15" x14ac:dyDescent="0.3">
      <c r="B12" s="3" t="s">
        <v>0</v>
      </c>
      <c r="C12" s="3" t="str">
        <f>IF(D6=0,(IF(E6=0,"Mode 0","Mode 1")),(IF(E6=0,"Mode 2","Mode 3")))</f>
        <v>Mode 0</v>
      </c>
      <c r="D12" s="63" t="str">
        <f>VLOOKUP(C12,C26:E29,2,FALSE)</f>
        <v>Open</v>
      </c>
      <c r="E12" s="63" t="str">
        <f>VLOOKUP(C12,C26:E29,3,FALSE)</f>
        <v>Open</v>
      </c>
    </row>
    <row r="13" spans="1:15" x14ac:dyDescent="0.3">
      <c r="B13" s="3" t="s">
        <v>1</v>
      </c>
      <c r="C13" s="3" t="str">
        <f>IF(B6=0,(IF(C6=0,"Mode 0","Mode 1")),(IF(C6=0,"Mode 2","Mode 3")))</f>
        <v>Mode 0</v>
      </c>
      <c r="D13" s="63" t="str">
        <f>VLOOKUP(C13,C26:E29,2,FALSE)</f>
        <v>Open</v>
      </c>
      <c r="E13" s="63" t="str">
        <f>VLOOKUP(C13,C26:E29,3,FALSE)</f>
        <v>Open</v>
      </c>
    </row>
    <row r="14" spans="1:15" x14ac:dyDescent="0.3">
      <c r="B14" s="3" t="s">
        <v>2</v>
      </c>
      <c r="C14" s="3" t="str">
        <f>IF(F6=0,"Mode 0", "Mode 1")</f>
        <v>Mode 0</v>
      </c>
      <c r="D14" s="63" t="str">
        <f>VLOOKUP(C14,C32:E33,2,FALSE)</f>
        <v>Open</v>
      </c>
      <c r="E14" s="63" t="str">
        <f>VLOOKUP(C14,C32:E33,3,FALSE)</f>
        <v>Open</v>
      </c>
    </row>
    <row r="15" spans="1:15" x14ac:dyDescent="0.3">
      <c r="B15" s="3" t="s">
        <v>3</v>
      </c>
      <c r="C15" s="3" t="str">
        <f>IF(I6=0, "Mode 0", "Mode 1")</f>
        <v>Mode 0</v>
      </c>
      <c r="D15" s="63" t="str">
        <f>VLOOKUP(C15,C32:E33,2,FALSE)</f>
        <v>Open</v>
      </c>
      <c r="E15" s="63" t="str">
        <f>VLOOKUP(C15,C32:E33,3,FALSE)</f>
        <v>Open</v>
      </c>
    </row>
    <row r="16" spans="1:15" x14ac:dyDescent="0.3">
      <c r="B16" s="3" t="s">
        <v>41</v>
      </c>
      <c r="C16" s="3" t="str">
        <f>IF(H6=0, "Mode 0", "Mode 1")</f>
        <v>Mode 0</v>
      </c>
      <c r="D16" s="63" t="str">
        <f>VLOOKUP(C16,C32:E33,2,FALSE)</f>
        <v>Open</v>
      </c>
      <c r="E16" s="63" t="str">
        <f>VLOOKUP(C16,C32:E33,3,FALSE)</f>
        <v>Open</v>
      </c>
    </row>
    <row r="17" spans="2:5" x14ac:dyDescent="0.3">
      <c r="B17" s="3" t="s">
        <v>42</v>
      </c>
      <c r="C17" s="3" t="str">
        <f>IF(I6=0, "Mode 0", "Mode 1")</f>
        <v>Mode 0</v>
      </c>
      <c r="D17" s="63" t="str">
        <f>VLOOKUP(C17,C32:E33,2,FALSE)</f>
        <v>Open</v>
      </c>
      <c r="E17" s="63" t="str">
        <f>VLOOKUP(C17,C32:E33,3,FALSE)</f>
        <v>Open</v>
      </c>
    </row>
    <row r="18" spans="2:5" x14ac:dyDescent="0.3">
      <c r="B18" s="3" t="s">
        <v>15</v>
      </c>
      <c r="C18" s="3" t="str">
        <f>IF(J6=0, "Mode 0", "Mode 1")</f>
        <v>Mode 0</v>
      </c>
      <c r="D18" s="63" t="str">
        <f>VLOOKUP(C18,C32:E33,2,FALSE)</f>
        <v>Open</v>
      </c>
      <c r="E18" s="63" t="str">
        <f>VLOOKUP(C18,C32:E33,3,FALSE)</f>
        <v>Open</v>
      </c>
    </row>
    <row r="19" spans="2:5" x14ac:dyDescent="0.3">
      <c r="B19" s="3" t="s">
        <v>4</v>
      </c>
      <c r="C19" s="3" t="str">
        <f>IF(K6=0, "Mode 0", "Mode 1")</f>
        <v>Mode 0</v>
      </c>
      <c r="D19" s="63" t="str">
        <f>VLOOKUP(C19,C32:E33,2,FALSE)</f>
        <v>Open</v>
      </c>
      <c r="E19" s="63" t="str">
        <f>VLOOKUP(C19,C32:E33,3,FALSE)</f>
        <v>Open</v>
      </c>
    </row>
    <row r="20" spans="2:5" x14ac:dyDescent="0.3">
      <c r="B20" s="3" t="s">
        <v>40</v>
      </c>
      <c r="C20" s="3" t="str">
        <f>IF(L6=0, "Mode 0", "Mode 1")</f>
        <v>Mode 0</v>
      </c>
      <c r="D20" s="63" t="str">
        <f>VLOOKUP(C20,C32:E33,2,FALSE)</f>
        <v>Open</v>
      </c>
      <c r="E20" s="63" t="str">
        <f>VLOOKUP(C20,C32:E33,3,FALSE)</f>
        <v>Open</v>
      </c>
    </row>
    <row r="21" spans="2:5" x14ac:dyDescent="0.3">
      <c r="B21" s="3" t="s">
        <v>27</v>
      </c>
      <c r="C21" s="3" t="str">
        <f>IF(M6=0, "Mode 0", "Mode 1")</f>
        <v>Mode 0</v>
      </c>
      <c r="D21" s="63" t="str">
        <f>VLOOKUP(C21,C32:E33,2,FALSE)</f>
        <v>Open</v>
      </c>
      <c r="E21" s="63" t="str">
        <f>VLOOKUP(C21,C32:E33,3,FALSE)</f>
        <v>Open</v>
      </c>
    </row>
    <row r="22" spans="2:5" s="8" customFormat="1" x14ac:dyDescent="0.3">
      <c r="B22" s="17"/>
      <c r="C22" s="17"/>
    </row>
    <row r="23" spans="2:5" s="8" customFormat="1" x14ac:dyDescent="0.3">
      <c r="B23" s="17"/>
      <c r="C23" s="17"/>
    </row>
    <row r="24" spans="2:5" s="8" customFormat="1" x14ac:dyDescent="0.3">
      <c r="B24" s="17"/>
    </row>
    <row r="25" spans="2:5" s="8" customFormat="1" hidden="1" x14ac:dyDescent="0.3">
      <c r="B25" s="17"/>
      <c r="C25" s="11" t="s">
        <v>43</v>
      </c>
      <c r="D25" s="11" t="s">
        <v>48</v>
      </c>
      <c r="E25" s="11" t="s">
        <v>49</v>
      </c>
    </row>
    <row r="26" spans="2:5" s="8" customFormat="1" hidden="1" x14ac:dyDescent="0.3">
      <c r="B26" s="17"/>
      <c r="C26" s="11" t="s">
        <v>74</v>
      </c>
      <c r="D26" s="11" t="s">
        <v>5</v>
      </c>
      <c r="E26" s="11" t="s">
        <v>5</v>
      </c>
    </row>
    <row r="27" spans="2:5" s="8" customFormat="1" hidden="1" x14ac:dyDescent="0.3">
      <c r="B27" s="17"/>
      <c r="C27" s="11" t="s">
        <v>45</v>
      </c>
      <c r="D27" s="11" t="s">
        <v>50</v>
      </c>
      <c r="E27" s="11" t="s">
        <v>51</v>
      </c>
    </row>
    <row r="28" spans="2:5" s="8" customFormat="1" hidden="1" x14ac:dyDescent="0.3">
      <c r="B28" s="17"/>
      <c r="C28" s="11" t="s">
        <v>46</v>
      </c>
      <c r="D28" s="11" t="s">
        <v>52</v>
      </c>
      <c r="E28" s="11" t="s">
        <v>51</v>
      </c>
    </row>
    <row r="29" spans="2:5" s="8" customFormat="1" hidden="1" x14ac:dyDescent="0.3">
      <c r="B29" s="17"/>
      <c r="C29" s="11" t="s">
        <v>47</v>
      </c>
      <c r="D29" s="11" t="s">
        <v>51</v>
      </c>
      <c r="E29" s="11" t="s">
        <v>5</v>
      </c>
    </row>
    <row r="30" spans="2:5" s="8" customFormat="1" hidden="1" x14ac:dyDescent="0.3">
      <c r="B30" s="17"/>
    </row>
    <row r="31" spans="2:5" s="8" customFormat="1" hidden="1" x14ac:dyDescent="0.3">
      <c r="B31" s="17"/>
      <c r="C31" s="11" t="s">
        <v>43</v>
      </c>
      <c r="D31" s="11" t="s">
        <v>48</v>
      </c>
      <c r="E31" s="11" t="s">
        <v>49</v>
      </c>
    </row>
    <row r="32" spans="2:5" s="8" customFormat="1" hidden="1" x14ac:dyDescent="0.3">
      <c r="B32" s="17"/>
      <c r="C32" s="11" t="s">
        <v>74</v>
      </c>
      <c r="D32" s="11" t="s">
        <v>5</v>
      </c>
      <c r="E32" s="11" t="s">
        <v>5</v>
      </c>
    </row>
    <row r="33" spans="1:26" s="8" customFormat="1" hidden="1" x14ac:dyDescent="0.3">
      <c r="B33" s="17"/>
      <c r="C33" s="11" t="s">
        <v>45</v>
      </c>
      <c r="D33" s="11" t="s">
        <v>51</v>
      </c>
      <c r="E33" s="11" t="s">
        <v>5</v>
      </c>
    </row>
    <row r="34" spans="1:26" s="18" customFormat="1" x14ac:dyDescent="0.3"/>
    <row r="35" spans="1:26" x14ac:dyDescent="0.3">
      <c r="A35" s="14" t="s">
        <v>75</v>
      </c>
    </row>
    <row r="36" spans="1:26" x14ac:dyDescent="0.3">
      <c r="A36" s="8" t="s">
        <v>76</v>
      </c>
    </row>
    <row r="37" spans="1:26" x14ac:dyDescent="0.3">
      <c r="A37" s="8" t="s">
        <v>80</v>
      </c>
    </row>
    <row r="38" spans="1:26" x14ac:dyDescent="0.3">
      <c r="A38" s="15"/>
    </row>
    <row r="39" spans="1:26" x14ac:dyDescent="0.3">
      <c r="V39" s="74"/>
      <c r="W39" s="65"/>
      <c r="X39" s="65"/>
      <c r="Y39" s="65"/>
      <c r="Z39" s="65"/>
    </row>
    <row r="40" spans="1:26" x14ac:dyDescent="0.3">
      <c r="A40" s="74"/>
      <c r="B40" s="67" t="s">
        <v>152</v>
      </c>
      <c r="C40" s="68" t="s">
        <v>38</v>
      </c>
      <c r="D40" s="68" t="s">
        <v>37</v>
      </c>
      <c r="E40" s="68" t="s">
        <v>39</v>
      </c>
      <c r="F40" s="68" t="s">
        <v>36</v>
      </c>
      <c r="G40" s="65"/>
      <c r="H40" s="65"/>
      <c r="V40" s="73"/>
      <c r="W40" s="73"/>
      <c r="X40" s="73"/>
      <c r="Y40" s="73"/>
      <c r="Z40" s="73"/>
    </row>
    <row r="41" spans="1:26" x14ac:dyDescent="0.3">
      <c r="A41" s="73"/>
      <c r="B41" s="69">
        <v>0</v>
      </c>
      <c r="C41" s="70" t="s">
        <v>153</v>
      </c>
      <c r="D41" s="70" t="s">
        <v>153</v>
      </c>
      <c r="E41" s="70" t="s">
        <v>153</v>
      </c>
      <c r="F41" s="70" t="s">
        <v>153</v>
      </c>
      <c r="G41" s="73"/>
      <c r="H41" s="73"/>
      <c r="I41" s="1"/>
      <c r="V41" s="73"/>
      <c r="W41" s="73"/>
      <c r="X41" s="73"/>
      <c r="Y41" s="73"/>
      <c r="Z41" s="73"/>
    </row>
    <row r="42" spans="1:26" x14ac:dyDescent="0.3">
      <c r="A42" s="73"/>
      <c r="B42" s="69" t="s">
        <v>154</v>
      </c>
      <c r="C42" s="70" t="s">
        <v>153</v>
      </c>
      <c r="D42" s="70" t="s">
        <v>153</v>
      </c>
      <c r="E42" s="70" t="s">
        <v>153</v>
      </c>
      <c r="F42" s="70" t="s">
        <v>154</v>
      </c>
      <c r="G42" s="73"/>
      <c r="H42" s="73"/>
      <c r="I42" s="1"/>
      <c r="V42" s="73"/>
      <c r="W42" s="73"/>
      <c r="X42" s="73"/>
      <c r="Y42" s="73"/>
      <c r="Z42" s="73"/>
    </row>
    <row r="43" spans="1:26" x14ac:dyDescent="0.3">
      <c r="A43" s="73"/>
      <c r="B43" s="69" t="s">
        <v>155</v>
      </c>
      <c r="C43" s="70" t="s">
        <v>153</v>
      </c>
      <c r="D43" s="70" t="s">
        <v>153</v>
      </c>
      <c r="E43" s="70" t="s">
        <v>154</v>
      </c>
      <c r="F43" s="70" t="s">
        <v>153</v>
      </c>
      <c r="G43" s="73"/>
      <c r="H43" s="73"/>
      <c r="I43" s="1"/>
      <c r="V43" s="73"/>
      <c r="W43" s="73"/>
      <c r="X43" s="73"/>
      <c r="Y43" s="73"/>
      <c r="Z43" s="73"/>
    </row>
    <row r="44" spans="1:26" x14ac:dyDescent="0.3">
      <c r="A44" s="73"/>
      <c r="B44" s="69" t="s">
        <v>156</v>
      </c>
      <c r="C44" s="70" t="s">
        <v>153</v>
      </c>
      <c r="D44" s="70" t="s">
        <v>153</v>
      </c>
      <c r="E44" s="70" t="s">
        <v>154</v>
      </c>
      <c r="F44" s="70" t="s">
        <v>154</v>
      </c>
      <c r="G44" s="73"/>
      <c r="H44" s="73"/>
      <c r="I44" s="1"/>
      <c r="V44" s="73"/>
      <c r="W44" s="73"/>
      <c r="X44" s="73"/>
      <c r="Y44" s="73"/>
      <c r="Z44" s="73"/>
    </row>
    <row r="45" spans="1:26" ht="15.6" customHeight="1" x14ac:dyDescent="0.3">
      <c r="A45" s="73"/>
      <c r="B45" s="69" t="s">
        <v>157</v>
      </c>
      <c r="C45" s="70" t="s">
        <v>153</v>
      </c>
      <c r="D45" s="70" t="s">
        <v>154</v>
      </c>
      <c r="E45" s="70" t="s">
        <v>153</v>
      </c>
      <c r="F45" s="70" t="s">
        <v>153</v>
      </c>
      <c r="G45" s="73"/>
      <c r="H45" s="73"/>
      <c r="I45" s="1"/>
      <c r="V45" s="73"/>
      <c r="W45" s="73"/>
      <c r="X45" s="73"/>
      <c r="Y45" s="73"/>
      <c r="Z45" s="73"/>
    </row>
    <row r="46" spans="1:26" x14ac:dyDescent="0.3">
      <c r="A46" s="73"/>
      <c r="B46" s="69" t="s">
        <v>158</v>
      </c>
      <c r="C46" s="70" t="s">
        <v>153</v>
      </c>
      <c r="D46" s="70" t="s">
        <v>154</v>
      </c>
      <c r="E46" s="70" t="s">
        <v>153</v>
      </c>
      <c r="F46" s="70" t="s">
        <v>154</v>
      </c>
      <c r="G46" s="73"/>
      <c r="H46" s="73"/>
      <c r="I46" s="1"/>
      <c r="V46" s="73"/>
      <c r="W46" s="73"/>
      <c r="X46" s="73"/>
      <c r="Y46" s="73"/>
      <c r="Z46" s="73"/>
    </row>
    <row r="47" spans="1:26" x14ac:dyDescent="0.3">
      <c r="A47" s="73"/>
      <c r="B47" s="69" t="s">
        <v>159</v>
      </c>
      <c r="C47" s="70" t="s">
        <v>153</v>
      </c>
      <c r="D47" s="70" t="s">
        <v>154</v>
      </c>
      <c r="E47" s="70" t="s">
        <v>154</v>
      </c>
      <c r="F47" s="70" t="s">
        <v>153</v>
      </c>
      <c r="G47" s="73"/>
      <c r="H47" s="73"/>
      <c r="I47" s="1"/>
      <c r="V47" s="73"/>
      <c r="W47" s="73"/>
      <c r="X47" s="73"/>
      <c r="Y47" s="73"/>
      <c r="Z47" s="73"/>
    </row>
    <row r="48" spans="1:26" x14ac:dyDescent="0.3">
      <c r="A48" s="73"/>
      <c r="B48" s="69" t="s">
        <v>160</v>
      </c>
      <c r="C48" s="70" t="s">
        <v>153</v>
      </c>
      <c r="D48" s="70" t="s">
        <v>154</v>
      </c>
      <c r="E48" s="70" t="s">
        <v>154</v>
      </c>
      <c r="F48" s="70" t="s">
        <v>154</v>
      </c>
      <c r="G48" s="73"/>
      <c r="H48" s="73"/>
      <c r="I48" s="1"/>
      <c r="V48" s="73"/>
      <c r="W48" s="73"/>
      <c r="X48" s="73"/>
      <c r="Y48" s="73"/>
      <c r="Z48" s="73"/>
    </row>
    <row r="49" spans="1:25" x14ac:dyDescent="0.3">
      <c r="A49" s="73"/>
      <c r="B49" s="69" t="s">
        <v>161</v>
      </c>
      <c r="C49" s="70" t="s">
        <v>154</v>
      </c>
      <c r="D49" s="70" t="s">
        <v>153</v>
      </c>
      <c r="E49" s="70" t="s">
        <v>153</v>
      </c>
      <c r="F49" s="70" t="s">
        <v>153</v>
      </c>
      <c r="G49" s="73"/>
      <c r="H49" s="73"/>
      <c r="I49" s="1"/>
    </row>
    <row r="50" spans="1:25" x14ac:dyDescent="0.3">
      <c r="B50" s="138" t="s">
        <v>220</v>
      </c>
      <c r="C50" s="139" t="s">
        <v>220</v>
      </c>
      <c r="D50" s="139" t="s">
        <v>220</v>
      </c>
      <c r="E50" s="139" t="s">
        <v>220</v>
      </c>
      <c r="F50" s="139" t="s">
        <v>220</v>
      </c>
    </row>
    <row r="51" spans="1:25" x14ac:dyDescent="0.3">
      <c r="B51" s="137">
        <v>15</v>
      </c>
      <c r="C51" s="98">
        <v>1</v>
      </c>
      <c r="D51" s="98">
        <v>1</v>
      </c>
      <c r="E51" s="98">
        <v>1</v>
      </c>
      <c r="F51" s="98">
        <v>1</v>
      </c>
    </row>
    <row r="53" spans="1:25" x14ac:dyDescent="0.3">
      <c r="A53" s="8" t="s">
        <v>78</v>
      </c>
    </row>
    <row r="54" spans="1:25" s="8" customFormat="1" x14ac:dyDescent="0.3">
      <c r="A54" s="8" t="s">
        <v>81</v>
      </c>
    </row>
    <row r="57" spans="1:25" s="8" customFormat="1" x14ac:dyDescent="0.3">
      <c r="A57" s="74"/>
      <c r="B57" s="67" t="s">
        <v>162</v>
      </c>
      <c r="C57" s="68" t="s">
        <v>66</v>
      </c>
      <c r="D57" s="68" t="s">
        <v>67</v>
      </c>
      <c r="E57" s="68" t="s">
        <v>68</v>
      </c>
      <c r="V57" s="74"/>
      <c r="W57" s="65"/>
      <c r="X57" s="65"/>
      <c r="Y57" s="65"/>
    </row>
    <row r="58" spans="1:25" s="8" customFormat="1" x14ac:dyDescent="0.3">
      <c r="A58" s="73"/>
      <c r="B58" s="69" t="s">
        <v>163</v>
      </c>
      <c r="C58" s="70" t="s">
        <v>153</v>
      </c>
      <c r="D58" s="70" t="s">
        <v>153</v>
      </c>
      <c r="E58" s="70" t="s">
        <v>153</v>
      </c>
      <c r="V58" s="73"/>
      <c r="W58" s="73"/>
      <c r="X58" s="73"/>
      <c r="Y58" s="73"/>
    </row>
    <row r="59" spans="1:25" x14ac:dyDescent="0.3">
      <c r="A59" s="73"/>
      <c r="B59" s="69" t="s">
        <v>164</v>
      </c>
      <c r="C59" s="70" t="s">
        <v>153</v>
      </c>
      <c r="D59" s="70" t="s">
        <v>153</v>
      </c>
      <c r="E59" s="70" t="s">
        <v>154</v>
      </c>
      <c r="V59" s="73"/>
      <c r="W59" s="73"/>
      <c r="X59" s="73"/>
      <c r="Y59" s="73"/>
    </row>
    <row r="60" spans="1:25" s="8" customFormat="1" x14ac:dyDescent="0.3">
      <c r="A60" s="73"/>
      <c r="B60" s="69" t="s">
        <v>165</v>
      </c>
      <c r="C60" s="70" t="s">
        <v>153</v>
      </c>
      <c r="D60" s="70" t="s">
        <v>154</v>
      </c>
      <c r="E60" s="70" t="s">
        <v>153</v>
      </c>
      <c r="V60" s="73"/>
      <c r="W60" s="73"/>
      <c r="X60" s="73"/>
      <c r="Y60" s="73"/>
    </row>
    <row r="61" spans="1:25" ht="31.2" x14ac:dyDescent="0.3">
      <c r="A61" s="72"/>
      <c r="B61" s="71" t="s">
        <v>166</v>
      </c>
      <c r="C61" s="70" t="s">
        <v>153</v>
      </c>
      <c r="D61" s="70" t="s">
        <v>154</v>
      </c>
      <c r="E61" s="70" t="s">
        <v>154</v>
      </c>
      <c r="V61" s="72"/>
      <c r="W61" s="73"/>
      <c r="X61" s="73"/>
      <c r="Y61" s="73"/>
    </row>
    <row r="62" spans="1:25" s="8" customFormat="1" x14ac:dyDescent="0.3">
      <c r="A62" s="72"/>
      <c r="B62" s="71" t="s">
        <v>167</v>
      </c>
      <c r="C62" s="70" t="s">
        <v>154</v>
      </c>
      <c r="D62" s="70" t="s">
        <v>153</v>
      </c>
      <c r="E62" s="70" t="s">
        <v>153</v>
      </c>
      <c r="V62" s="72"/>
      <c r="W62" s="73"/>
      <c r="X62" s="73"/>
      <c r="Y62" s="73"/>
    </row>
    <row r="63" spans="1:25" x14ac:dyDescent="0.3">
      <c r="A63" s="72"/>
      <c r="B63" s="71" t="s">
        <v>168</v>
      </c>
      <c r="C63" s="70" t="s">
        <v>154</v>
      </c>
      <c r="D63" s="70" t="s">
        <v>153</v>
      </c>
      <c r="E63" s="70" t="s">
        <v>154</v>
      </c>
      <c r="V63" s="72"/>
      <c r="W63" s="73"/>
      <c r="X63" s="73"/>
      <c r="Y63" s="73"/>
    </row>
    <row r="64" spans="1:25" x14ac:dyDescent="0.3">
      <c r="A64" s="72"/>
      <c r="B64" s="71" t="s">
        <v>169</v>
      </c>
      <c r="C64" s="70" t="s">
        <v>154</v>
      </c>
      <c r="D64" s="70" t="s">
        <v>154</v>
      </c>
      <c r="E64" s="70" t="s">
        <v>153</v>
      </c>
      <c r="V64" s="72"/>
      <c r="W64" s="73"/>
      <c r="X64" s="73"/>
      <c r="Y64" s="73"/>
    </row>
    <row r="65" spans="1:25" x14ac:dyDescent="0.3">
      <c r="A65" s="72"/>
      <c r="B65" s="71" t="s">
        <v>170</v>
      </c>
      <c r="C65" s="70" t="s">
        <v>154</v>
      </c>
      <c r="D65" s="70" t="s">
        <v>154</v>
      </c>
      <c r="E65" s="70" t="s">
        <v>154</v>
      </c>
      <c r="V65" s="72"/>
      <c r="W65" s="73"/>
      <c r="X65" s="73"/>
      <c r="Y65" s="73"/>
    </row>
    <row r="66" spans="1:25" s="4" customFormat="1" x14ac:dyDescent="0.3">
      <c r="A66" s="72"/>
      <c r="B66" s="73"/>
      <c r="C66" s="73"/>
      <c r="D66" s="73"/>
    </row>
    <row r="68" spans="1:25" s="8" customFormat="1" x14ac:dyDescent="0.3"/>
    <row r="70" spans="1:25" x14ac:dyDescent="0.3">
      <c r="A70" s="8" t="s">
        <v>79</v>
      </c>
    </row>
    <row r="71" spans="1:25" x14ac:dyDescent="0.3">
      <c r="A71" s="8" t="s">
        <v>82</v>
      </c>
    </row>
    <row r="72" spans="1:25" x14ac:dyDescent="0.3">
      <c r="A72" s="8" t="s">
        <v>83</v>
      </c>
    </row>
    <row r="73" spans="1:25" s="8" customFormat="1" x14ac:dyDescent="0.3"/>
    <row r="74" spans="1:25" s="8" customFormat="1" x14ac:dyDescent="0.3">
      <c r="A74" s="8" t="s">
        <v>174</v>
      </c>
    </row>
    <row r="75" spans="1:25" x14ac:dyDescent="0.3">
      <c r="A75" s="8" t="s">
        <v>175</v>
      </c>
    </row>
    <row r="76" spans="1:25" s="8" customFormat="1" x14ac:dyDescent="0.3"/>
    <row r="77" spans="1:25" x14ac:dyDescent="0.3">
      <c r="B77" s="102" t="s">
        <v>173</v>
      </c>
      <c r="C77" s="102"/>
      <c r="D77" s="102"/>
      <c r="E77" s="102"/>
      <c r="F77" s="75"/>
    </row>
    <row r="78" spans="1:25" x14ac:dyDescent="0.3">
      <c r="B78" s="9"/>
      <c r="C78" s="9" t="s">
        <v>70</v>
      </c>
      <c r="D78" s="9" t="s">
        <v>71</v>
      </c>
      <c r="E78" s="9" t="s">
        <v>69</v>
      </c>
      <c r="F78" s="8"/>
    </row>
    <row r="79" spans="1:25" ht="78" x14ac:dyDescent="0.3">
      <c r="B79" s="77" t="s">
        <v>176</v>
      </c>
      <c r="C79" s="79" t="s">
        <v>153</v>
      </c>
      <c r="D79" s="79" t="s">
        <v>153</v>
      </c>
      <c r="E79" s="79" t="s">
        <v>153</v>
      </c>
      <c r="F79" s="8"/>
    </row>
    <row r="80" spans="1:25" ht="78" x14ac:dyDescent="0.3">
      <c r="B80" s="77" t="s">
        <v>177</v>
      </c>
      <c r="C80" s="79" t="s">
        <v>153</v>
      </c>
      <c r="D80" s="79" t="s">
        <v>153</v>
      </c>
      <c r="E80" s="79" t="s">
        <v>154</v>
      </c>
      <c r="F80" s="8"/>
    </row>
    <row r="81" spans="1:9" ht="78" x14ac:dyDescent="0.3">
      <c r="B81" s="77" t="s">
        <v>178</v>
      </c>
      <c r="C81" s="79" t="s">
        <v>153</v>
      </c>
      <c r="D81" s="79" t="s">
        <v>154</v>
      </c>
      <c r="E81" s="79" t="s">
        <v>153</v>
      </c>
      <c r="F81" s="8"/>
    </row>
    <row r="82" spans="1:9" ht="46.8" x14ac:dyDescent="0.3">
      <c r="B82" s="77" t="s">
        <v>179</v>
      </c>
      <c r="C82" s="79" t="s">
        <v>154</v>
      </c>
      <c r="D82" s="79" t="s">
        <v>154</v>
      </c>
      <c r="E82" s="79" t="s">
        <v>153</v>
      </c>
    </row>
    <row r="83" spans="1:9" ht="46.8" x14ac:dyDescent="0.3">
      <c r="B83" s="77" t="s">
        <v>180</v>
      </c>
      <c r="C83" s="79" t="s">
        <v>154</v>
      </c>
      <c r="D83" s="79" t="s">
        <v>154</v>
      </c>
      <c r="E83" s="79" t="s">
        <v>154</v>
      </c>
    </row>
    <row r="85" spans="1:9" x14ac:dyDescent="0.3">
      <c r="B85" s="103" t="s">
        <v>173</v>
      </c>
      <c r="C85" s="101"/>
    </row>
    <row r="86" spans="1:9" x14ac:dyDescent="0.3">
      <c r="B86" s="67"/>
      <c r="C86" s="68" t="s">
        <v>72</v>
      </c>
    </row>
    <row r="87" spans="1:9" x14ac:dyDescent="0.3">
      <c r="B87" s="69" t="s">
        <v>181</v>
      </c>
      <c r="C87" s="70" t="s">
        <v>153</v>
      </c>
    </row>
    <row r="88" spans="1:9" x14ac:dyDescent="0.3">
      <c r="B88" s="69" t="s">
        <v>181</v>
      </c>
      <c r="C88" s="70" t="s">
        <v>154</v>
      </c>
    </row>
    <row r="90" spans="1:9" s="8" customFormat="1" x14ac:dyDescent="0.3"/>
    <row r="91" spans="1:9" s="8" customFormat="1" x14ac:dyDescent="0.3">
      <c r="A91" s="8" t="s">
        <v>187</v>
      </c>
    </row>
    <row r="92" spans="1:9" s="8" customFormat="1" x14ac:dyDescent="0.3">
      <c r="A92" s="8" t="s">
        <v>182</v>
      </c>
    </row>
    <row r="94" spans="1:9" x14ac:dyDescent="0.3">
      <c r="B94" s="103" t="s">
        <v>182</v>
      </c>
      <c r="C94" s="103"/>
      <c r="D94" s="78"/>
      <c r="G94" s="1"/>
      <c r="H94" s="1"/>
      <c r="I94" s="1"/>
    </row>
    <row r="95" spans="1:9" x14ac:dyDescent="0.3">
      <c r="B95" s="67"/>
      <c r="C95" s="68" t="s">
        <v>69</v>
      </c>
      <c r="D95" s="65"/>
      <c r="G95" s="1"/>
      <c r="H95" s="1"/>
      <c r="I95" s="1"/>
    </row>
    <row r="96" spans="1:9" x14ac:dyDescent="0.3">
      <c r="B96" s="69" t="s">
        <v>183</v>
      </c>
      <c r="C96" s="70" t="s">
        <v>153</v>
      </c>
      <c r="D96" s="73"/>
      <c r="G96" s="1"/>
      <c r="H96" s="1"/>
      <c r="I96" s="1"/>
    </row>
    <row r="97" spans="1:9" x14ac:dyDescent="0.3">
      <c r="B97" s="69" t="s">
        <v>184</v>
      </c>
      <c r="C97" s="70" t="s">
        <v>154</v>
      </c>
      <c r="D97" s="73"/>
      <c r="G97" s="1"/>
      <c r="H97" s="1"/>
      <c r="I97" s="1"/>
    </row>
    <row r="98" spans="1:9" x14ac:dyDescent="0.3">
      <c r="B98" s="67"/>
      <c r="C98" s="68" t="s">
        <v>71</v>
      </c>
      <c r="D98" s="73"/>
      <c r="G98" s="1"/>
      <c r="H98" s="1"/>
      <c r="I98" s="1"/>
    </row>
    <row r="99" spans="1:9" x14ac:dyDescent="0.3">
      <c r="B99" s="69" t="s">
        <v>185</v>
      </c>
      <c r="C99" s="70" t="s">
        <v>153</v>
      </c>
      <c r="D99" s="73"/>
    </row>
    <row r="100" spans="1:9" ht="31.2" x14ac:dyDescent="0.3">
      <c r="B100" s="71" t="s">
        <v>186</v>
      </c>
      <c r="C100" s="70" t="s">
        <v>154</v>
      </c>
      <c r="G100" s="11"/>
      <c r="H100" s="11"/>
      <c r="I100" s="11"/>
    </row>
    <row r="101" spans="1:9" x14ac:dyDescent="0.3">
      <c r="G101" s="11"/>
      <c r="H101" s="11"/>
      <c r="I101" s="11"/>
    </row>
    <row r="102" spans="1:9" x14ac:dyDescent="0.3">
      <c r="G102" s="11"/>
      <c r="H102" s="11"/>
      <c r="I102" s="11"/>
    </row>
    <row r="103" spans="1:9" x14ac:dyDescent="0.3">
      <c r="A103" s="8" t="s">
        <v>188</v>
      </c>
      <c r="B103" s="8"/>
      <c r="C103" s="8"/>
      <c r="G103" s="11"/>
      <c r="H103" s="11"/>
      <c r="I103" s="11"/>
    </row>
    <row r="104" spans="1:9" x14ac:dyDescent="0.3">
      <c r="A104" s="8" t="s">
        <v>189</v>
      </c>
      <c r="B104" s="8"/>
      <c r="C104" s="8"/>
      <c r="G104" s="11"/>
      <c r="H104" s="11"/>
      <c r="I104" s="11"/>
    </row>
    <row r="105" spans="1:9" x14ac:dyDescent="0.3">
      <c r="B105" s="8"/>
      <c r="C105" s="8"/>
    </row>
    <row r="106" spans="1:9" x14ac:dyDescent="0.3">
      <c r="B106" s="103" t="s">
        <v>189</v>
      </c>
      <c r="C106" s="103"/>
    </row>
    <row r="107" spans="1:9" x14ac:dyDescent="0.3">
      <c r="B107" s="67"/>
      <c r="C107" s="68" t="s">
        <v>71</v>
      </c>
    </row>
    <row r="108" spans="1:9" x14ac:dyDescent="0.3">
      <c r="B108" s="69" t="s">
        <v>185</v>
      </c>
      <c r="C108" s="70" t="s">
        <v>153</v>
      </c>
    </row>
    <row r="109" spans="1:9" ht="31.2" x14ac:dyDescent="0.3">
      <c r="B109" s="71" t="s">
        <v>186</v>
      </c>
      <c r="C109" s="70" t="s">
        <v>154</v>
      </c>
    </row>
    <row r="110" spans="1:9" x14ac:dyDescent="0.3">
      <c r="D110" s="1"/>
    </row>
    <row r="112" spans="1:9" x14ac:dyDescent="0.3">
      <c r="A112" s="8" t="s">
        <v>190</v>
      </c>
      <c r="B112" s="8"/>
      <c r="C112" s="8"/>
    </row>
    <row r="113" spans="1:7" x14ac:dyDescent="0.3">
      <c r="A113" s="8" t="s">
        <v>195</v>
      </c>
      <c r="B113" s="8"/>
      <c r="C113" s="8"/>
    </row>
    <row r="114" spans="1:7" x14ac:dyDescent="0.3">
      <c r="B114" s="8"/>
      <c r="C114" s="8"/>
    </row>
    <row r="115" spans="1:7" x14ac:dyDescent="0.3">
      <c r="B115" s="103" t="s">
        <v>191</v>
      </c>
      <c r="C115" s="103"/>
    </row>
    <row r="116" spans="1:7" x14ac:dyDescent="0.3">
      <c r="B116" s="67"/>
      <c r="C116" s="68" t="s">
        <v>72</v>
      </c>
    </row>
    <row r="117" spans="1:7" x14ac:dyDescent="0.3">
      <c r="B117" s="69" t="s">
        <v>192</v>
      </c>
      <c r="C117" s="70" t="s">
        <v>153</v>
      </c>
    </row>
    <row r="118" spans="1:7" x14ac:dyDescent="0.3">
      <c r="B118" s="71" t="s">
        <v>193</v>
      </c>
      <c r="C118" s="70" t="s">
        <v>154</v>
      </c>
    </row>
    <row r="121" spans="1:7" x14ac:dyDescent="0.3">
      <c r="A121" s="8" t="s">
        <v>194</v>
      </c>
      <c r="B121" s="8"/>
      <c r="C121" s="8"/>
    </row>
    <row r="122" spans="1:7" x14ac:dyDescent="0.3">
      <c r="A122" s="8" t="s">
        <v>196</v>
      </c>
      <c r="B122" s="8"/>
      <c r="C122" s="8"/>
    </row>
    <row r="123" spans="1:7" x14ac:dyDescent="0.3">
      <c r="B123" s="8"/>
      <c r="C123" s="8"/>
    </row>
    <row r="124" spans="1:7" x14ac:dyDescent="0.3">
      <c r="B124" s="102" t="s">
        <v>196</v>
      </c>
      <c r="C124" s="102"/>
      <c r="D124" s="102"/>
      <c r="E124" s="75"/>
      <c r="F124" s="75"/>
      <c r="G124" s="16"/>
    </row>
    <row r="125" spans="1:7" x14ac:dyDescent="0.3">
      <c r="B125" s="9"/>
      <c r="C125" s="9" t="s">
        <v>70</v>
      </c>
      <c r="D125" s="9" t="s">
        <v>71</v>
      </c>
      <c r="E125" s="4"/>
      <c r="F125" s="76"/>
      <c r="G125" s="16"/>
    </row>
    <row r="126" spans="1:7" ht="93.6" x14ac:dyDescent="0.3">
      <c r="B126" s="77" t="s">
        <v>199</v>
      </c>
      <c r="C126" s="79" t="s">
        <v>153</v>
      </c>
      <c r="D126" s="79" t="s">
        <v>153</v>
      </c>
      <c r="E126" s="73"/>
      <c r="F126" s="4"/>
      <c r="G126" s="4"/>
    </row>
    <row r="127" spans="1:7" ht="93.6" x14ac:dyDescent="0.3">
      <c r="B127" s="77" t="s">
        <v>198</v>
      </c>
      <c r="C127" s="79" t="s">
        <v>154</v>
      </c>
      <c r="D127" s="79" t="s">
        <v>154</v>
      </c>
      <c r="E127" s="73"/>
      <c r="F127" s="4"/>
    </row>
    <row r="128" spans="1:7" s="15" customFormat="1" x14ac:dyDescent="0.3">
      <c r="B128" s="80"/>
      <c r="C128" s="81"/>
      <c r="D128" s="73"/>
      <c r="E128" s="73"/>
      <c r="F128" s="4"/>
    </row>
    <row r="129" spans="1:6" x14ac:dyDescent="0.3">
      <c r="B129" s="67"/>
      <c r="C129" s="68" t="s">
        <v>72</v>
      </c>
      <c r="D129" s="75"/>
      <c r="E129" s="73"/>
      <c r="F129" s="4"/>
    </row>
    <row r="130" spans="1:6" ht="31.2" x14ac:dyDescent="0.3">
      <c r="B130" s="77" t="s">
        <v>200</v>
      </c>
      <c r="C130" s="79" t="s">
        <v>153</v>
      </c>
      <c r="D130" s="73"/>
      <c r="E130" s="73"/>
      <c r="F130" s="4"/>
    </row>
    <row r="131" spans="1:6" ht="31.2" x14ac:dyDescent="0.3">
      <c r="B131" s="77" t="s">
        <v>201</v>
      </c>
      <c r="C131" s="79" t="s">
        <v>154</v>
      </c>
      <c r="D131" s="73"/>
      <c r="E131" s="73"/>
      <c r="F131" s="4"/>
    </row>
    <row r="133" spans="1:6" x14ac:dyDescent="0.3">
      <c r="B133" s="67"/>
      <c r="C133" s="68" t="s">
        <v>197</v>
      </c>
    </row>
    <row r="134" spans="1:6" x14ac:dyDescent="0.3">
      <c r="B134" s="77" t="s">
        <v>202</v>
      </c>
      <c r="C134" s="79" t="s">
        <v>153</v>
      </c>
    </row>
    <row r="135" spans="1:6" ht="31.2" x14ac:dyDescent="0.3">
      <c r="B135" s="77" t="s">
        <v>203</v>
      </c>
      <c r="C135" s="79" t="s">
        <v>154</v>
      </c>
    </row>
    <row r="136" spans="1:6" x14ac:dyDescent="0.3">
      <c r="C136" s="5"/>
    </row>
    <row r="137" spans="1:6" x14ac:dyDescent="0.3">
      <c r="C137" s="5"/>
    </row>
    <row r="138" spans="1:6" x14ac:dyDescent="0.3">
      <c r="A138" s="8" t="s">
        <v>194</v>
      </c>
      <c r="B138" s="8"/>
      <c r="C138" s="8"/>
      <c r="D138" s="8"/>
    </row>
    <row r="139" spans="1:6" x14ac:dyDescent="0.3">
      <c r="A139" s="8" t="s">
        <v>204</v>
      </c>
      <c r="B139" s="8"/>
      <c r="C139" s="8"/>
      <c r="D139" s="8"/>
    </row>
    <row r="140" spans="1:6" x14ac:dyDescent="0.3">
      <c r="B140" s="8"/>
      <c r="C140" s="8"/>
      <c r="D140" s="8"/>
    </row>
    <row r="141" spans="1:6" x14ac:dyDescent="0.3">
      <c r="B141" s="102" t="s">
        <v>204</v>
      </c>
      <c r="C141" s="102"/>
      <c r="D141" s="102"/>
    </row>
    <row r="142" spans="1:6" x14ac:dyDescent="0.3">
      <c r="B142" s="9"/>
      <c r="C142" s="9" t="s">
        <v>70</v>
      </c>
      <c r="D142" s="9" t="s">
        <v>71</v>
      </c>
    </row>
    <row r="143" spans="1:6" ht="93.6" x14ac:dyDescent="0.3">
      <c r="B143" s="77" t="s">
        <v>205</v>
      </c>
      <c r="C143" s="79" t="s">
        <v>153</v>
      </c>
      <c r="D143" s="79" t="s">
        <v>153</v>
      </c>
    </row>
    <row r="144" spans="1:6" ht="93.6" x14ac:dyDescent="0.3">
      <c r="B144" s="77" t="s">
        <v>206</v>
      </c>
      <c r="C144" s="79" t="s">
        <v>154</v>
      </c>
      <c r="D144" s="79" t="s">
        <v>154</v>
      </c>
    </row>
    <row r="145" spans="1:4" x14ac:dyDescent="0.3">
      <c r="A145" s="15"/>
      <c r="B145" s="80"/>
      <c r="C145" s="81"/>
      <c r="D145" s="73"/>
    </row>
    <row r="146" spans="1:4" x14ac:dyDescent="0.3">
      <c r="B146" s="67"/>
      <c r="C146" s="68" t="s">
        <v>69</v>
      </c>
      <c r="D146" s="75"/>
    </row>
    <row r="147" spans="1:4" x14ac:dyDescent="0.3">
      <c r="B147" s="77" t="s">
        <v>207</v>
      </c>
      <c r="C147" s="79" t="s">
        <v>153</v>
      </c>
      <c r="D147" s="73"/>
    </row>
    <row r="148" spans="1:4" x14ac:dyDescent="0.3">
      <c r="B148" s="77" t="s">
        <v>208</v>
      </c>
      <c r="C148" s="79" t="s">
        <v>154</v>
      </c>
      <c r="D148" s="73"/>
    </row>
    <row r="149" spans="1:4" x14ac:dyDescent="0.3">
      <c r="B149" s="8"/>
      <c r="C149" s="8"/>
      <c r="D149" s="8"/>
    </row>
    <row r="150" spans="1:4" x14ac:dyDescent="0.3">
      <c r="B150" s="74"/>
      <c r="C150" s="65"/>
      <c r="D150" s="8"/>
    </row>
    <row r="151" spans="1:4" x14ac:dyDescent="0.3">
      <c r="B151" s="82"/>
      <c r="C151" s="73"/>
      <c r="D151" s="8"/>
    </row>
    <row r="152" spans="1:4" x14ac:dyDescent="0.3">
      <c r="B152" s="82"/>
      <c r="C152" s="73"/>
      <c r="D152" s="8"/>
    </row>
  </sheetData>
  <mergeCells count="11">
    <mergeCell ref="D10:E10"/>
    <mergeCell ref="B4:E4"/>
    <mergeCell ref="F4:H4"/>
    <mergeCell ref="I4:M4"/>
    <mergeCell ref="B141:D141"/>
    <mergeCell ref="B106:C106"/>
    <mergeCell ref="B115:C115"/>
    <mergeCell ref="B124:D124"/>
    <mergeCell ref="B77:E77"/>
    <mergeCell ref="B85:C85"/>
    <mergeCell ref="B94:C94"/>
  </mergeCells>
  <dataValidations count="1">
    <dataValidation type="decimal" allowBlank="1" showInputMessage="1" showErrorMessage="1" sqref="B6:O6" xr:uid="{00000000-0002-0000-0200-000006000000}">
      <formula1>0</formula1>
      <formula2>1</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F6DA5-9742-4F6E-9EE7-E0ED5BBC31D9}">
  <dimension ref="A1:DU185"/>
  <sheetViews>
    <sheetView tabSelected="1" topLeftCell="A61" zoomScale="58" zoomScaleNormal="55" zoomScaleSheetLayoutView="59" workbookViewId="0">
      <selection activeCell="D75" sqref="D75"/>
    </sheetView>
  </sheetViews>
  <sheetFormatPr defaultColWidth="10.8984375" defaultRowHeight="15.6" outlineLevelRow="1" x14ac:dyDescent="0.3"/>
  <cols>
    <col min="1" max="1" width="24.8984375" style="9" customWidth="1"/>
    <col min="2" max="2" width="30.59765625" style="9" customWidth="1"/>
    <col min="3" max="3" width="20.59765625" style="9" customWidth="1"/>
    <col min="4" max="4" width="72.8984375" style="9" customWidth="1"/>
    <col min="5" max="5" width="97.19921875" style="9" customWidth="1"/>
    <col min="6" max="8" width="31.5" style="9" customWidth="1"/>
    <col min="9" max="9" width="10.8984375" style="9"/>
    <col min="10" max="10" width="17.5" style="9" customWidth="1"/>
    <col min="11" max="11" width="38.5" style="9" customWidth="1"/>
    <col min="12" max="12" width="70.59765625" style="9" customWidth="1"/>
    <col min="13" max="13" width="16.8984375" style="9" customWidth="1"/>
    <col min="14" max="14" width="31.3984375" style="9" customWidth="1"/>
    <col min="15" max="16" width="28.09765625" style="9" customWidth="1"/>
    <col min="17" max="18" width="15.5" style="9" customWidth="1"/>
    <col min="19" max="19" width="14.69921875" style="9" customWidth="1"/>
    <col min="20" max="20" width="10.8984375" style="9"/>
    <col min="21" max="21" width="14.3984375" style="9" customWidth="1"/>
    <col min="22" max="23" width="10.8984375" style="9"/>
    <col min="24" max="24" width="25.5" style="9" customWidth="1"/>
    <col min="25" max="25" width="20.59765625" style="9" customWidth="1"/>
    <col min="26" max="26" width="23.09765625" style="9" customWidth="1"/>
    <col min="27" max="27" width="46.3984375" style="9" customWidth="1"/>
    <col min="28" max="16384" width="10.8984375" style="9"/>
  </cols>
  <sheetData>
    <row r="1" spans="1:9" x14ac:dyDescent="0.3">
      <c r="A1" s="46" t="s">
        <v>6</v>
      </c>
      <c r="B1" s="45" t="s">
        <v>7</v>
      </c>
      <c r="C1" s="45" t="s">
        <v>9</v>
      </c>
      <c r="D1" s="45" t="s">
        <v>8</v>
      </c>
      <c r="E1" s="44" t="s">
        <v>10</v>
      </c>
      <c r="F1" s="43" t="s">
        <v>133</v>
      </c>
      <c r="G1" s="43" t="s">
        <v>132</v>
      </c>
      <c r="H1" s="42" t="s">
        <v>18</v>
      </c>
      <c r="I1" s="19"/>
    </row>
    <row r="2" spans="1:9" ht="358.8" customHeight="1" outlineLevel="1" x14ac:dyDescent="0.3">
      <c r="A2" s="119" t="s">
        <v>11</v>
      </c>
      <c r="B2" s="121" t="s">
        <v>13</v>
      </c>
      <c r="C2" s="121" t="s">
        <v>90</v>
      </c>
      <c r="D2" s="12" t="s">
        <v>221</v>
      </c>
      <c r="E2" s="40"/>
      <c r="F2" s="140"/>
      <c r="G2" s="57"/>
      <c r="H2" s="25"/>
      <c r="I2" s="19"/>
    </row>
    <row r="3" spans="1:9" ht="325.8" customHeight="1" outlineLevel="1" x14ac:dyDescent="0.3">
      <c r="A3" s="105"/>
      <c r="B3" s="122"/>
      <c r="C3" s="122"/>
      <c r="D3" s="24" t="s">
        <v>95</v>
      </c>
      <c r="E3" s="56"/>
      <c r="F3" s="141"/>
      <c r="G3" s="51"/>
      <c r="H3" s="23"/>
      <c r="I3" s="19"/>
    </row>
    <row r="4" spans="1:9" ht="294" customHeight="1" outlineLevel="1" thickBot="1" x14ac:dyDescent="0.35">
      <c r="A4" s="105"/>
      <c r="B4" s="121" t="s">
        <v>56</v>
      </c>
      <c r="C4" s="121" t="s">
        <v>57</v>
      </c>
      <c r="D4" s="47" t="s">
        <v>222</v>
      </c>
      <c r="E4" s="41"/>
      <c r="F4" s="140"/>
      <c r="G4" s="33"/>
      <c r="H4" s="32"/>
      <c r="I4" s="19"/>
    </row>
    <row r="5" spans="1:9" ht="273.60000000000002" customHeight="1" outlineLevel="1" thickBot="1" x14ac:dyDescent="0.35">
      <c r="A5" s="105"/>
      <c r="B5" s="122"/>
      <c r="C5" s="122"/>
      <c r="D5" s="24" t="s">
        <v>95</v>
      </c>
      <c r="E5" s="56"/>
      <c r="F5" s="141"/>
      <c r="G5" s="51"/>
      <c r="H5" s="32"/>
      <c r="I5" s="19"/>
    </row>
    <row r="6" spans="1:9" ht="309.60000000000002" customHeight="1" outlineLevel="1" thickBot="1" x14ac:dyDescent="0.35">
      <c r="A6" s="105"/>
      <c r="B6" s="121" t="s">
        <v>134</v>
      </c>
      <c r="C6" s="121" t="s">
        <v>91</v>
      </c>
      <c r="D6" s="47" t="s">
        <v>223</v>
      </c>
      <c r="E6" s="56"/>
      <c r="F6" s="140"/>
      <c r="G6" s="51"/>
      <c r="H6" s="32"/>
      <c r="I6" s="19"/>
    </row>
    <row r="7" spans="1:9" ht="252" customHeight="1" outlineLevel="1" thickBot="1" x14ac:dyDescent="0.35">
      <c r="A7" s="105"/>
      <c r="B7" s="122"/>
      <c r="C7" s="122"/>
      <c r="D7" s="24" t="s">
        <v>95</v>
      </c>
      <c r="E7" s="56"/>
      <c r="F7" s="141"/>
      <c r="G7" s="51"/>
      <c r="H7" s="32"/>
      <c r="I7" s="19"/>
    </row>
    <row r="8" spans="1:9" ht="271.2" customHeight="1" outlineLevel="1" x14ac:dyDescent="0.3">
      <c r="A8" s="105"/>
      <c r="B8" s="123" t="s">
        <v>135</v>
      </c>
      <c r="C8" s="123" t="s">
        <v>58</v>
      </c>
      <c r="D8" s="47" t="s">
        <v>224</v>
      </c>
      <c r="E8" s="40"/>
      <c r="F8" s="140"/>
      <c r="G8" s="57"/>
      <c r="H8" s="57"/>
      <c r="I8" s="19"/>
    </row>
    <row r="9" spans="1:9" ht="286.8" customHeight="1" outlineLevel="1" thickBot="1" x14ac:dyDescent="0.35">
      <c r="A9" s="120"/>
      <c r="B9" s="123"/>
      <c r="C9" s="123"/>
      <c r="D9" s="24" t="s">
        <v>95</v>
      </c>
      <c r="E9" s="40"/>
      <c r="F9" s="57"/>
      <c r="G9" s="57"/>
      <c r="H9" s="32"/>
      <c r="I9" s="19"/>
    </row>
    <row r="10" spans="1:9" ht="26.25" customHeight="1" outlineLevel="1" thickBot="1" x14ac:dyDescent="0.35">
      <c r="A10" s="109"/>
      <c r="B10" s="107"/>
      <c r="C10" s="107"/>
      <c r="D10" s="110"/>
      <c r="E10" s="110"/>
      <c r="F10" s="110"/>
      <c r="G10" s="110"/>
      <c r="H10" s="111"/>
      <c r="I10" s="19"/>
    </row>
    <row r="11" spans="1:9" ht="150" customHeight="1" thickTop="1" x14ac:dyDescent="0.3">
      <c r="A11" s="54" t="s">
        <v>14</v>
      </c>
      <c r="B11" s="57" t="s">
        <v>14</v>
      </c>
      <c r="C11" s="57" t="s">
        <v>12</v>
      </c>
      <c r="D11" s="50" t="s">
        <v>131</v>
      </c>
      <c r="E11" s="52"/>
      <c r="F11" s="142"/>
      <c r="G11" s="52"/>
      <c r="H11" s="22"/>
      <c r="I11" s="19"/>
    </row>
    <row r="12" spans="1:9" ht="24.75" customHeight="1" thickBot="1" x14ac:dyDescent="0.35">
      <c r="A12" s="109"/>
      <c r="B12" s="110"/>
      <c r="C12" s="110"/>
      <c r="D12" s="110"/>
      <c r="E12" s="110"/>
      <c r="F12" s="110"/>
      <c r="G12" s="110"/>
      <c r="H12" s="111"/>
      <c r="I12" s="19"/>
    </row>
    <row r="13" spans="1:9" ht="207" customHeight="1" thickTop="1" thickBot="1" x14ac:dyDescent="0.35">
      <c r="A13" s="104" t="s">
        <v>63</v>
      </c>
      <c r="B13" s="124" t="s">
        <v>63</v>
      </c>
      <c r="C13" s="124">
        <v>12</v>
      </c>
      <c r="D13" s="50" t="s">
        <v>64</v>
      </c>
      <c r="E13" s="59"/>
      <c r="F13" s="53"/>
      <c r="G13" s="53"/>
      <c r="H13" s="27"/>
      <c r="I13" s="19"/>
    </row>
    <row r="14" spans="1:9" ht="207" customHeight="1" thickBot="1" x14ac:dyDescent="0.35">
      <c r="A14" s="120"/>
      <c r="B14" s="122"/>
      <c r="C14" s="122"/>
      <c r="D14" s="12" t="s">
        <v>136</v>
      </c>
      <c r="F14" s="57"/>
      <c r="G14" s="57"/>
      <c r="H14" s="58"/>
      <c r="I14" s="19"/>
    </row>
    <row r="15" spans="1:9" ht="22.5" customHeight="1" thickBot="1" x14ac:dyDescent="0.35">
      <c r="A15" s="106"/>
      <c r="B15" s="107"/>
      <c r="C15" s="107"/>
      <c r="D15" s="107"/>
      <c r="E15" s="107"/>
      <c r="F15" s="107"/>
      <c r="G15" s="107"/>
      <c r="H15" s="125"/>
      <c r="I15" s="19"/>
    </row>
    <row r="16" spans="1:9" ht="73.5" hidden="1" customHeight="1" x14ac:dyDescent="0.3">
      <c r="A16" s="106"/>
      <c r="B16" s="107"/>
      <c r="C16" s="107"/>
      <c r="D16" s="107"/>
      <c r="E16" s="107"/>
      <c r="F16" s="107"/>
      <c r="G16" s="107"/>
      <c r="H16" s="108"/>
      <c r="I16" s="19"/>
    </row>
    <row r="17" spans="1:9" ht="81" customHeight="1" x14ac:dyDescent="0.3">
      <c r="A17" s="104" t="s">
        <v>59</v>
      </c>
      <c r="B17" s="37" t="s">
        <v>4</v>
      </c>
      <c r="C17" s="37">
        <v>47</v>
      </c>
      <c r="D17" s="12" t="s">
        <v>138</v>
      </c>
      <c r="E17" s="37"/>
      <c r="F17" s="37"/>
      <c r="G17" s="37"/>
      <c r="H17" s="36"/>
      <c r="I17" s="19"/>
    </row>
    <row r="18" spans="1:9" ht="89.1" customHeight="1" x14ac:dyDescent="0.3">
      <c r="A18" s="105"/>
      <c r="B18" s="51" t="s">
        <v>137</v>
      </c>
      <c r="C18" s="51">
        <v>46</v>
      </c>
      <c r="D18" s="49" t="s">
        <v>139</v>
      </c>
      <c r="E18" s="51"/>
      <c r="F18" s="51"/>
      <c r="G18" s="51"/>
      <c r="H18" s="23"/>
      <c r="I18" s="19"/>
    </row>
    <row r="19" spans="1:9" ht="89.1" customHeight="1" x14ac:dyDescent="0.3">
      <c r="A19" s="105"/>
      <c r="B19" s="51" t="s">
        <v>42</v>
      </c>
      <c r="C19" s="57">
        <v>45</v>
      </c>
      <c r="D19" s="48" t="s">
        <v>140</v>
      </c>
      <c r="E19" s="57"/>
      <c r="F19" s="57"/>
      <c r="G19" s="57"/>
      <c r="H19" s="57"/>
      <c r="I19" s="19"/>
    </row>
    <row r="20" spans="1:9" ht="27" customHeight="1" thickBot="1" x14ac:dyDescent="0.35">
      <c r="A20" s="106"/>
      <c r="B20" s="107"/>
      <c r="C20" s="107"/>
      <c r="D20" s="107"/>
      <c r="E20" s="107"/>
      <c r="F20" s="107"/>
      <c r="G20" s="107"/>
      <c r="H20" s="108"/>
      <c r="I20" s="19"/>
    </row>
    <row r="21" spans="1:9" ht="88.5" hidden="1" customHeight="1" x14ac:dyDescent="0.3">
      <c r="A21" s="109"/>
      <c r="B21" s="110"/>
      <c r="C21" s="110"/>
      <c r="D21" s="110"/>
      <c r="E21" s="110"/>
      <c r="F21" s="110"/>
      <c r="G21" s="110"/>
      <c r="H21" s="111"/>
      <c r="I21" s="19"/>
    </row>
    <row r="22" spans="1:9" ht="230.1" customHeight="1" outlineLevel="1" x14ac:dyDescent="0.3">
      <c r="A22" s="112" t="s">
        <v>130</v>
      </c>
      <c r="B22" s="37" t="s">
        <v>16</v>
      </c>
      <c r="C22" s="37">
        <v>20</v>
      </c>
      <c r="D22" s="39" t="s">
        <v>129</v>
      </c>
      <c r="E22" s="38"/>
      <c r="F22" s="37"/>
      <c r="G22" s="37"/>
      <c r="H22" s="36"/>
      <c r="I22" s="19"/>
    </row>
    <row r="23" spans="1:9" ht="285.60000000000002" customHeight="1" outlineLevel="1" x14ac:dyDescent="0.3">
      <c r="A23" s="113"/>
      <c r="B23" s="57" t="s">
        <v>17</v>
      </c>
      <c r="C23" s="57">
        <v>19</v>
      </c>
      <c r="D23" s="57"/>
      <c r="F23" s="57"/>
      <c r="G23" s="57"/>
      <c r="H23" s="25"/>
      <c r="I23" s="19"/>
    </row>
    <row r="24" spans="1:9" ht="176.25" customHeight="1" outlineLevel="1" x14ac:dyDescent="0.3">
      <c r="A24" s="130" t="s">
        <v>128</v>
      </c>
      <c r="B24" s="57" t="s">
        <v>127</v>
      </c>
      <c r="C24" s="57">
        <v>20</v>
      </c>
      <c r="D24" s="12" t="s">
        <v>126</v>
      </c>
      <c r="F24" s="57"/>
      <c r="G24" s="57"/>
      <c r="H24" s="25"/>
      <c r="I24" s="19"/>
    </row>
    <row r="25" spans="1:9" ht="186.6" customHeight="1" thickBot="1" x14ac:dyDescent="0.35">
      <c r="A25" s="131"/>
      <c r="B25" s="33" t="s">
        <v>17</v>
      </c>
      <c r="C25" s="33">
        <v>19</v>
      </c>
      <c r="D25" s="33" t="s">
        <v>125</v>
      </c>
      <c r="E25" s="33"/>
      <c r="F25" s="33"/>
      <c r="G25" s="33"/>
      <c r="H25" s="32"/>
      <c r="I25" s="19"/>
    </row>
    <row r="26" spans="1:9" ht="25.5" customHeight="1" thickBot="1" x14ac:dyDescent="0.35">
      <c r="A26" s="132"/>
      <c r="B26" s="133"/>
      <c r="C26" s="133"/>
      <c r="D26" s="133"/>
      <c r="E26" s="133"/>
      <c r="F26" s="133"/>
      <c r="G26" s="133"/>
      <c r="H26" s="134"/>
      <c r="I26" s="19"/>
    </row>
    <row r="27" spans="1:9" ht="156" customHeight="1" x14ac:dyDescent="0.3">
      <c r="A27" s="112" t="s">
        <v>124</v>
      </c>
      <c r="B27" s="37" t="s">
        <v>19</v>
      </c>
      <c r="C27" s="37">
        <v>42</v>
      </c>
      <c r="D27" s="39" t="s">
        <v>123</v>
      </c>
      <c r="E27" s="38"/>
      <c r="F27" s="37"/>
      <c r="G27" s="37"/>
      <c r="H27" s="36"/>
      <c r="I27" s="19"/>
    </row>
    <row r="28" spans="1:9" ht="176.1" customHeight="1" thickBot="1" x14ac:dyDescent="0.35">
      <c r="A28" s="131"/>
      <c r="B28" s="33" t="s">
        <v>20</v>
      </c>
      <c r="C28" s="33">
        <v>41</v>
      </c>
      <c r="D28" s="35" t="s">
        <v>216</v>
      </c>
      <c r="E28" s="34"/>
      <c r="F28" s="33"/>
      <c r="G28" s="33"/>
      <c r="H28" s="32"/>
      <c r="I28" s="19"/>
    </row>
    <row r="29" spans="1:9" ht="29.25" customHeight="1" thickBot="1" x14ac:dyDescent="0.35">
      <c r="A29" s="132"/>
      <c r="B29" s="133"/>
      <c r="C29" s="133"/>
      <c r="D29" s="133"/>
      <c r="E29" s="133"/>
      <c r="F29" s="133"/>
      <c r="G29" s="133"/>
      <c r="H29" s="134"/>
      <c r="I29" s="19"/>
    </row>
    <row r="30" spans="1:9" ht="215.1" customHeight="1" thickBot="1" x14ac:dyDescent="0.35">
      <c r="A30" s="31" t="s">
        <v>28</v>
      </c>
      <c r="B30" s="28" t="s">
        <v>21</v>
      </c>
      <c r="C30" s="28">
        <v>43</v>
      </c>
      <c r="D30" s="30" t="s">
        <v>217</v>
      </c>
      <c r="E30" s="29"/>
      <c r="F30" s="28"/>
      <c r="G30" s="28"/>
      <c r="H30" s="27"/>
      <c r="I30" s="19"/>
    </row>
    <row r="31" spans="1:9" ht="25.5" customHeight="1" thickBot="1" x14ac:dyDescent="0.35">
      <c r="A31" s="114"/>
      <c r="B31" s="116"/>
      <c r="C31" s="116"/>
      <c r="D31" s="116"/>
      <c r="E31" s="116"/>
      <c r="F31" s="116"/>
      <c r="G31" s="116"/>
      <c r="H31" s="117"/>
      <c r="I31" s="19"/>
    </row>
    <row r="32" spans="1:9" ht="158.1" customHeight="1" thickBot="1" x14ac:dyDescent="0.35">
      <c r="A32" s="26" t="s">
        <v>29</v>
      </c>
      <c r="B32" s="52" t="s">
        <v>122</v>
      </c>
      <c r="C32" s="52">
        <v>44</v>
      </c>
      <c r="D32" s="48" t="s">
        <v>218</v>
      </c>
      <c r="E32" s="55"/>
      <c r="F32" s="52"/>
      <c r="G32" s="52"/>
      <c r="H32" s="22"/>
      <c r="I32" s="19"/>
    </row>
    <row r="33" spans="1:9" ht="26.25" customHeight="1" x14ac:dyDescent="0.3">
      <c r="A33" s="135"/>
      <c r="B33" s="115"/>
      <c r="C33" s="115"/>
      <c r="D33" s="115"/>
      <c r="E33" s="115"/>
      <c r="F33" s="115"/>
      <c r="G33" s="115"/>
      <c r="H33" s="136"/>
      <c r="I33" s="19"/>
    </row>
    <row r="34" spans="1:9" ht="270" customHeight="1" x14ac:dyDescent="0.3">
      <c r="A34" s="60" t="s">
        <v>60</v>
      </c>
      <c r="B34" s="57" t="s">
        <v>60</v>
      </c>
      <c r="C34" s="57">
        <v>40</v>
      </c>
      <c r="D34" s="12" t="s">
        <v>141</v>
      </c>
      <c r="E34" s="10"/>
      <c r="F34" s="57"/>
      <c r="G34" s="57"/>
      <c r="H34" s="22"/>
      <c r="I34" s="19"/>
    </row>
    <row r="35" spans="1:9" ht="26.25" customHeight="1" x14ac:dyDescent="0.3">
      <c r="A35" s="126"/>
      <c r="B35" s="126"/>
      <c r="C35" s="126"/>
      <c r="D35" s="126"/>
      <c r="E35" s="126"/>
      <c r="F35" s="126"/>
      <c r="G35" s="126"/>
      <c r="H35" s="126"/>
      <c r="I35" s="19"/>
    </row>
    <row r="36" spans="1:9" s="20" customFormat="1" ht="384.75" customHeight="1" outlineLevel="1" x14ac:dyDescent="0.3">
      <c r="A36" s="26" t="s">
        <v>121</v>
      </c>
      <c r="B36" s="48" t="s">
        <v>61</v>
      </c>
      <c r="C36" s="48" t="s">
        <v>62</v>
      </c>
      <c r="D36" s="48" t="s">
        <v>142</v>
      </c>
      <c r="E36" s="61"/>
      <c r="F36" s="52"/>
      <c r="G36" s="52"/>
      <c r="H36" s="22"/>
      <c r="I36" s="21"/>
    </row>
    <row r="37" spans="1:9" ht="26.25" customHeight="1" outlineLevel="1" x14ac:dyDescent="0.3">
      <c r="A37" s="126"/>
      <c r="B37" s="126"/>
      <c r="C37" s="126"/>
      <c r="D37" s="126"/>
      <c r="E37" s="126"/>
      <c r="F37" s="126"/>
      <c r="G37" s="126"/>
      <c r="H37" s="126"/>
    </row>
    <row r="38" spans="1:9" ht="384.75" customHeight="1" outlineLevel="1" thickBot="1" x14ac:dyDescent="0.35">
      <c r="A38" s="62" t="s">
        <v>143</v>
      </c>
      <c r="B38" s="12" t="s">
        <v>92</v>
      </c>
      <c r="C38" s="12" t="s">
        <v>93</v>
      </c>
      <c r="D38" s="2" t="s">
        <v>94</v>
      </c>
      <c r="F38" s="57"/>
      <c r="G38" s="57"/>
      <c r="H38" s="22"/>
    </row>
    <row r="39" spans="1:9" ht="26.25" customHeight="1" outlineLevel="1" thickBot="1" x14ac:dyDescent="0.35">
      <c r="A39" s="114"/>
      <c r="B39" s="115"/>
      <c r="C39" s="115"/>
      <c r="D39" s="115"/>
      <c r="E39" s="115"/>
      <c r="F39" s="116"/>
      <c r="G39" s="116"/>
      <c r="H39" s="117"/>
      <c r="I39" s="19"/>
    </row>
    <row r="40" spans="1:9" x14ac:dyDescent="0.3">
      <c r="A40" s="118" t="s">
        <v>209</v>
      </c>
      <c r="B40" s="57" t="s">
        <v>22</v>
      </c>
      <c r="C40" s="57">
        <v>29</v>
      </c>
      <c r="D40" s="57" t="str">
        <f>VLOOKUP($A$40,$N$75:$AE$78,3,FALSE)</f>
        <v>NC</v>
      </c>
      <c r="E40" s="127"/>
      <c r="F40" s="52"/>
      <c r="G40" s="52"/>
      <c r="H40" s="22"/>
      <c r="I40" s="19"/>
    </row>
    <row r="41" spans="1:9" x14ac:dyDescent="0.3">
      <c r="A41" s="118"/>
      <c r="B41" s="57" t="s">
        <v>65</v>
      </c>
      <c r="C41" s="57">
        <v>37</v>
      </c>
      <c r="D41" s="57" t="str">
        <f>VLOOKUP($A$40,$N$75:$AE$78,4,FALSE)</f>
        <v>NC</v>
      </c>
      <c r="E41" s="128"/>
      <c r="F41" s="52"/>
      <c r="G41" s="52"/>
      <c r="H41" s="22"/>
      <c r="I41" s="19"/>
    </row>
    <row r="42" spans="1:9" x14ac:dyDescent="0.3">
      <c r="A42" s="118"/>
      <c r="B42" s="57" t="s">
        <v>26</v>
      </c>
      <c r="C42" s="57">
        <v>25</v>
      </c>
      <c r="D42" s="57" t="str">
        <f>VLOOKUP($A$40,$N$75:$AE$78,5,FALSE)</f>
        <v>NC</v>
      </c>
      <c r="E42" s="128"/>
      <c r="F42" s="52"/>
      <c r="G42" s="52"/>
      <c r="H42" s="22"/>
      <c r="I42" s="19"/>
    </row>
    <row r="43" spans="1:9" x14ac:dyDescent="0.3">
      <c r="A43" s="118"/>
      <c r="B43" s="57" t="s">
        <v>25</v>
      </c>
      <c r="C43" s="57">
        <v>26</v>
      </c>
      <c r="D43" s="57" t="str">
        <f>VLOOKUP($A$40,$N$75:$AE$78,6,FALSE)</f>
        <v>NC</v>
      </c>
      <c r="E43" s="128"/>
      <c r="F43" s="52"/>
      <c r="G43" s="52"/>
      <c r="H43" s="22"/>
      <c r="I43" s="19"/>
    </row>
    <row r="44" spans="1:9" x14ac:dyDescent="0.3">
      <c r="A44" s="118"/>
      <c r="B44" s="57" t="s">
        <v>24</v>
      </c>
      <c r="C44" s="57">
        <v>27</v>
      </c>
      <c r="D44" s="57" t="str">
        <f>VLOOKUP($A$40,$N$75:$AE$78,7,FALSE)</f>
        <v>NC</v>
      </c>
      <c r="E44" s="128"/>
      <c r="F44" s="52"/>
      <c r="G44" s="52"/>
      <c r="H44" s="22"/>
      <c r="I44" s="19"/>
    </row>
    <row r="45" spans="1:9" x14ac:dyDescent="0.3">
      <c r="A45" s="118"/>
      <c r="B45" s="57" t="s">
        <v>23</v>
      </c>
      <c r="C45" s="57">
        <v>28</v>
      </c>
      <c r="D45" s="57" t="str">
        <f>VLOOKUP($A$40,$N$75:$AE$78,8,FALSE)</f>
        <v>NC</v>
      </c>
      <c r="E45" s="128"/>
      <c r="F45" s="52"/>
      <c r="G45" s="52"/>
      <c r="H45" s="22"/>
      <c r="I45" s="19"/>
    </row>
    <row r="46" spans="1:9" x14ac:dyDescent="0.3">
      <c r="A46" s="118"/>
      <c r="B46" s="57" t="s">
        <v>212</v>
      </c>
      <c r="C46" s="57">
        <v>21</v>
      </c>
      <c r="D46" s="57" t="str">
        <f>VLOOKUP($A$40,$N$75:$AE$78,9,FALSE)</f>
        <v>NC</v>
      </c>
      <c r="E46" s="128"/>
      <c r="F46" s="52"/>
      <c r="G46" s="52"/>
      <c r="H46" s="22"/>
      <c r="I46" s="19"/>
    </row>
    <row r="47" spans="1:9" x14ac:dyDescent="0.3">
      <c r="A47" s="118"/>
      <c r="B47" s="57" t="s">
        <v>27</v>
      </c>
      <c r="C47" s="57">
        <v>32</v>
      </c>
      <c r="D47" s="57" t="str">
        <f>VLOOKUP($A$40,$N$75:$AE$78,10,FALSE)</f>
        <v>NC</v>
      </c>
      <c r="E47" s="128"/>
      <c r="F47" s="52"/>
      <c r="G47" s="52"/>
      <c r="H47" s="22"/>
      <c r="I47" s="19"/>
    </row>
    <row r="48" spans="1:9" x14ac:dyDescent="0.3">
      <c r="A48" s="118"/>
      <c r="B48" s="57" t="s">
        <v>0</v>
      </c>
      <c r="C48" s="57">
        <v>33</v>
      </c>
      <c r="D48" s="57" t="str">
        <f>VLOOKUP($A$40,$N$75:$AE$78,11,FALSE)</f>
        <v>NC</v>
      </c>
      <c r="E48" s="128"/>
      <c r="F48" s="52"/>
      <c r="G48" s="52"/>
      <c r="H48" s="22"/>
      <c r="I48" s="19"/>
    </row>
    <row r="49" spans="1:9" x14ac:dyDescent="0.3">
      <c r="A49" s="118"/>
      <c r="B49" s="57" t="s">
        <v>1</v>
      </c>
      <c r="C49" s="57">
        <v>34</v>
      </c>
      <c r="D49" s="57" t="str">
        <f>VLOOKUP($A$40,$N$75:$AE$78,12,FALSE)</f>
        <v>NC</v>
      </c>
      <c r="E49" s="128"/>
      <c r="F49" s="52"/>
      <c r="G49" s="52"/>
      <c r="H49" s="22"/>
      <c r="I49" s="19"/>
    </row>
    <row r="50" spans="1:9" x14ac:dyDescent="0.3">
      <c r="A50" s="118"/>
      <c r="B50" s="57" t="s">
        <v>2</v>
      </c>
      <c r="C50" s="57">
        <v>35</v>
      </c>
      <c r="D50" s="57" t="str">
        <f>VLOOKUP($A$40,$N$75:$AE$78,13,FALSE)</f>
        <v>NC</v>
      </c>
      <c r="E50" s="128"/>
      <c r="F50" s="52"/>
      <c r="G50" s="52"/>
      <c r="H50" s="22"/>
      <c r="I50" s="19"/>
    </row>
    <row r="51" spans="1:9" x14ac:dyDescent="0.3">
      <c r="A51" s="118"/>
      <c r="B51" s="57" t="s">
        <v>3</v>
      </c>
      <c r="C51" s="57">
        <v>36</v>
      </c>
      <c r="D51" s="57" t="str">
        <f>VLOOKUP($A$40,$N$75:$AE$78,14,FALSE)</f>
        <v>NC</v>
      </c>
      <c r="E51" s="128"/>
      <c r="F51" s="52"/>
      <c r="G51" s="52"/>
      <c r="H51" s="22"/>
      <c r="I51" s="19"/>
    </row>
    <row r="52" spans="1:9" x14ac:dyDescent="0.3">
      <c r="A52" s="118"/>
      <c r="B52" s="57" t="s">
        <v>88</v>
      </c>
      <c r="C52" s="57">
        <v>46</v>
      </c>
      <c r="D52" s="57" t="str">
        <f>VLOOKUP($A$40,$N$75:$AE$78,15,FALSE)</f>
        <v>NC</v>
      </c>
      <c r="E52" s="128"/>
      <c r="F52" s="52"/>
      <c r="G52" s="52"/>
      <c r="H52" s="22"/>
      <c r="I52" s="19"/>
    </row>
    <row r="53" spans="1:9" x14ac:dyDescent="0.3">
      <c r="A53" s="118"/>
      <c r="B53" s="57" t="s">
        <v>40</v>
      </c>
      <c r="C53" s="57">
        <v>38</v>
      </c>
      <c r="D53" s="57" t="str">
        <f>VLOOKUP($A$40,$N$75:$AE$78,16,FALSE)</f>
        <v>NC</v>
      </c>
      <c r="E53" s="128"/>
      <c r="F53" s="52"/>
      <c r="G53" s="52"/>
      <c r="H53" s="22"/>
      <c r="I53" s="19"/>
    </row>
    <row r="54" spans="1:9" ht="45" customHeight="1" x14ac:dyDescent="0.3">
      <c r="A54" s="118"/>
      <c r="B54" s="57" t="s">
        <v>86</v>
      </c>
      <c r="C54" s="57">
        <v>14</v>
      </c>
      <c r="D54" s="57" t="str">
        <f>VLOOKUP($A$40,$N$75:$AG$78,17,FALSE)</f>
        <v>SGMII data output
 0.1-µF capacitor is required</v>
      </c>
      <c r="E54" s="128"/>
      <c r="F54" s="52"/>
      <c r="G54" s="52"/>
      <c r="H54" s="22"/>
      <c r="I54" s="19"/>
    </row>
    <row r="55" spans="1:9" ht="45" customHeight="1" x14ac:dyDescent="0.3">
      <c r="A55" s="118"/>
      <c r="B55" s="57" t="s">
        <v>85</v>
      </c>
      <c r="C55" s="57">
        <v>15</v>
      </c>
      <c r="D55" s="57" t="str">
        <f>VLOOKUP($A$40,$N$75:$AG$78,18,FALSE)</f>
        <v>SGMII data output
0.1-µF capacitor is required</v>
      </c>
      <c r="E55" s="128"/>
      <c r="F55" s="52"/>
      <c r="G55" s="52"/>
      <c r="H55" s="22"/>
      <c r="I55" s="19"/>
    </row>
    <row r="56" spans="1:9" ht="45" customHeight="1" x14ac:dyDescent="0.3">
      <c r="A56" s="118"/>
      <c r="B56" s="57" t="s">
        <v>84</v>
      </c>
      <c r="C56" s="57">
        <v>16</v>
      </c>
      <c r="D56" s="57" t="str">
        <f>VLOOKUP($A$40,$N$75:$AG$78,19,FALSE)</f>
        <v>SGMII data Input
0.1-µF capacitor is required</v>
      </c>
      <c r="E56" s="128"/>
      <c r="F56" s="52"/>
      <c r="G56" s="52"/>
      <c r="H56" s="22"/>
      <c r="I56" s="19"/>
    </row>
    <row r="57" spans="1:9" ht="113.25" customHeight="1" thickBot="1" x14ac:dyDescent="0.35">
      <c r="A57" s="118"/>
      <c r="B57" s="57" t="s">
        <v>148</v>
      </c>
      <c r="C57" s="57">
        <v>17</v>
      </c>
      <c r="D57" s="57" t="str">
        <f>VLOOKUP($A$40,$N$75:$AG$78,20,FALSE)</f>
        <v>SGMII data Input
0.1-µF capacitor is required</v>
      </c>
      <c r="E57" s="129"/>
      <c r="F57" s="52"/>
      <c r="G57" s="52"/>
      <c r="H57" s="22"/>
      <c r="I57" s="19"/>
    </row>
    <row r="58" spans="1:9" ht="16.2" thickBot="1" x14ac:dyDescent="0.35">
      <c r="A58" s="135"/>
      <c r="B58" s="115"/>
      <c r="C58" s="115"/>
      <c r="D58" s="115"/>
      <c r="E58" s="115"/>
      <c r="F58" s="116"/>
      <c r="G58" s="116"/>
      <c r="H58" s="117"/>
    </row>
    <row r="59" spans="1:9" ht="36.6" customHeight="1" x14ac:dyDescent="0.3">
      <c r="A59" s="143" t="s">
        <v>219</v>
      </c>
      <c r="B59" s="143"/>
      <c r="F59" s="57"/>
      <c r="G59" s="57"/>
      <c r="H59" s="57"/>
    </row>
    <row r="60" spans="1:9" x14ac:dyDescent="0.3">
      <c r="F60" s="57"/>
      <c r="G60" s="57"/>
      <c r="H60" s="57"/>
    </row>
    <row r="61" spans="1:9" x14ac:dyDescent="0.3">
      <c r="F61" s="57"/>
      <c r="G61" s="57"/>
      <c r="H61" s="57"/>
    </row>
    <row r="62" spans="1:9" x14ac:dyDescent="0.3">
      <c r="F62" s="57"/>
      <c r="G62" s="57"/>
      <c r="H62" s="57"/>
    </row>
    <row r="63" spans="1:9" x14ac:dyDescent="0.3">
      <c r="F63" s="57"/>
      <c r="G63" s="57"/>
      <c r="H63" s="57"/>
    </row>
    <row r="64" spans="1:9" x14ac:dyDescent="0.3">
      <c r="F64" s="57"/>
      <c r="G64" s="57"/>
      <c r="H64" s="57"/>
    </row>
    <row r="65" spans="6:125" x14ac:dyDescent="0.3">
      <c r="F65" s="57"/>
      <c r="G65" s="57"/>
      <c r="H65" s="57"/>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row>
    <row r="66" spans="6:125" x14ac:dyDescent="0.3">
      <c r="F66" s="57"/>
      <c r="G66" s="57"/>
      <c r="H66" s="57"/>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row>
    <row r="67" spans="6:125" x14ac:dyDescent="0.3">
      <c r="F67" s="57"/>
      <c r="G67" s="57"/>
      <c r="H67" s="57"/>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row>
    <row r="68" spans="6:125" x14ac:dyDescent="0.3">
      <c r="F68" s="57"/>
      <c r="G68" s="57"/>
      <c r="H68" s="57"/>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row>
    <row r="69" spans="6:125" x14ac:dyDescent="0.3">
      <c r="F69" s="57"/>
      <c r="G69" s="57"/>
      <c r="H69" s="57"/>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row>
    <row r="70" spans="6:125" x14ac:dyDescent="0.3">
      <c r="F70" s="57"/>
      <c r="G70" s="57"/>
      <c r="H70" s="57"/>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row>
    <row r="71" spans="6:125" x14ac:dyDescent="0.3">
      <c r="F71" s="57"/>
      <c r="G71" s="57"/>
      <c r="H71" s="57"/>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row>
    <row r="72" spans="6:125" s="96" customFormat="1" x14ac:dyDescent="0.3">
      <c r="F72" s="95"/>
      <c r="G72" s="95"/>
      <c r="H72" s="95"/>
    </row>
    <row r="73" spans="6:125" s="96" customFormat="1" x14ac:dyDescent="0.3">
      <c r="F73" s="95"/>
      <c r="G73" s="95"/>
      <c r="H73" s="95"/>
      <c r="P73" s="95" t="s">
        <v>22</v>
      </c>
      <c r="Q73" s="95" t="s">
        <v>65</v>
      </c>
      <c r="R73" s="95" t="s">
        <v>26</v>
      </c>
      <c r="S73" s="95" t="s">
        <v>25</v>
      </c>
      <c r="T73" s="95" t="s">
        <v>24</v>
      </c>
      <c r="U73" s="95" t="s">
        <v>23</v>
      </c>
      <c r="V73" s="95" t="s">
        <v>213</v>
      </c>
      <c r="W73" s="95" t="s">
        <v>27</v>
      </c>
      <c r="X73" s="95" t="s">
        <v>0</v>
      </c>
      <c r="Y73" s="95" t="s">
        <v>1</v>
      </c>
      <c r="Z73" s="95" t="s">
        <v>2</v>
      </c>
      <c r="AA73" s="95" t="s">
        <v>3</v>
      </c>
      <c r="AB73" s="95" t="s">
        <v>88</v>
      </c>
      <c r="AC73" s="95" t="s">
        <v>40</v>
      </c>
      <c r="AD73" s="95" t="s">
        <v>86</v>
      </c>
      <c r="AE73" s="95" t="s">
        <v>85</v>
      </c>
      <c r="AF73" s="96" t="s">
        <v>84</v>
      </c>
      <c r="AG73" s="96" t="s">
        <v>148</v>
      </c>
    </row>
    <row r="74" spans="6:125" s="83" customFormat="1" x14ac:dyDescent="0.3">
      <c r="F74" s="86"/>
      <c r="G74" s="86"/>
      <c r="H74" s="86"/>
      <c r="K74" s="84" t="s">
        <v>119</v>
      </c>
      <c r="L74" s="83" t="s">
        <v>10</v>
      </c>
      <c r="N74" s="83" t="s">
        <v>119</v>
      </c>
      <c r="O74" s="83" t="s">
        <v>119</v>
      </c>
      <c r="P74" s="86" t="s">
        <v>22</v>
      </c>
      <c r="Q74" s="86" t="s">
        <v>65</v>
      </c>
      <c r="R74" s="86" t="s">
        <v>214</v>
      </c>
      <c r="S74" s="86" t="s">
        <v>26</v>
      </c>
      <c r="T74" s="86" t="s">
        <v>25</v>
      </c>
      <c r="U74" s="86" t="s">
        <v>24</v>
      </c>
      <c r="V74" s="86" t="s">
        <v>213</v>
      </c>
      <c r="W74" s="86" t="s">
        <v>27</v>
      </c>
      <c r="X74" s="86" t="s">
        <v>1</v>
      </c>
      <c r="Y74" s="86" t="s">
        <v>2</v>
      </c>
      <c r="Z74" s="86" t="s">
        <v>3</v>
      </c>
      <c r="AA74" s="86" t="s">
        <v>215</v>
      </c>
      <c r="AB74" s="86" t="s">
        <v>88</v>
      </c>
      <c r="AC74" s="86" t="s">
        <v>40</v>
      </c>
      <c r="AD74" s="86" t="s">
        <v>86</v>
      </c>
      <c r="AE74" s="86" t="s">
        <v>85</v>
      </c>
      <c r="AF74" s="83" t="s">
        <v>84</v>
      </c>
      <c r="AG74" s="83" t="s">
        <v>148</v>
      </c>
    </row>
    <row r="75" spans="6:125" s="83" customFormat="1" ht="269.25" customHeight="1" thickBot="1" x14ac:dyDescent="0.35">
      <c r="F75" s="86"/>
      <c r="G75" s="86"/>
      <c r="H75" s="86"/>
      <c r="K75" s="86" t="s">
        <v>112</v>
      </c>
      <c r="M75" s="86"/>
      <c r="N75" s="86" t="s">
        <v>112</v>
      </c>
      <c r="O75" s="86" t="s">
        <v>120</v>
      </c>
      <c r="P75" s="97" t="s">
        <v>30</v>
      </c>
      <c r="Q75" s="89" t="s">
        <v>34</v>
      </c>
      <c r="R75" s="89" t="s">
        <v>31</v>
      </c>
      <c r="S75" s="89" t="s">
        <v>31</v>
      </c>
      <c r="T75" s="89" t="s">
        <v>31</v>
      </c>
      <c r="U75" s="89" t="s">
        <v>31</v>
      </c>
      <c r="V75" s="89" t="s">
        <v>87</v>
      </c>
      <c r="W75" s="89" t="s">
        <v>32</v>
      </c>
      <c r="X75" s="89" t="s">
        <v>33</v>
      </c>
      <c r="Y75" s="89" t="s">
        <v>33</v>
      </c>
      <c r="Z75" s="89" t="s">
        <v>33</v>
      </c>
      <c r="AA75" s="89" t="s">
        <v>33</v>
      </c>
      <c r="AB75" s="89" t="s">
        <v>89</v>
      </c>
      <c r="AC75" s="89" t="s">
        <v>35</v>
      </c>
      <c r="AD75" s="90" t="s">
        <v>97</v>
      </c>
      <c r="AE75" s="83" t="s">
        <v>97</v>
      </c>
      <c r="AF75" s="83" t="s">
        <v>97</v>
      </c>
      <c r="AG75" s="83" t="s">
        <v>97</v>
      </c>
    </row>
    <row r="76" spans="6:125" s="83" customFormat="1" ht="260.25" customHeight="1" x14ac:dyDescent="0.3">
      <c r="F76" s="86"/>
      <c r="G76" s="86"/>
      <c r="H76" s="86"/>
      <c r="K76" s="86" t="s">
        <v>171</v>
      </c>
      <c r="M76" s="86"/>
      <c r="N76" s="86" t="s">
        <v>171</v>
      </c>
      <c r="O76" s="86" t="s">
        <v>210</v>
      </c>
      <c r="P76" s="97" t="s">
        <v>30</v>
      </c>
      <c r="Q76" s="89" t="s">
        <v>34</v>
      </c>
      <c r="R76" s="89" t="s">
        <v>31</v>
      </c>
      <c r="S76" s="89" t="s">
        <v>31</v>
      </c>
      <c r="T76" s="89" t="s">
        <v>31</v>
      </c>
      <c r="U76" s="89" t="s">
        <v>31</v>
      </c>
      <c r="V76" s="83" t="s">
        <v>97</v>
      </c>
      <c r="W76" s="89" t="s">
        <v>32</v>
      </c>
      <c r="X76" s="89" t="s">
        <v>33</v>
      </c>
      <c r="Y76" s="89" t="s">
        <v>33</v>
      </c>
      <c r="Z76" s="89" t="s">
        <v>33</v>
      </c>
      <c r="AA76" s="89" t="s">
        <v>33</v>
      </c>
      <c r="AB76" s="86" t="s">
        <v>97</v>
      </c>
      <c r="AC76" s="89" t="s">
        <v>35</v>
      </c>
      <c r="AD76" s="83" t="s">
        <v>97</v>
      </c>
      <c r="AE76" s="83" t="s">
        <v>97</v>
      </c>
      <c r="AF76" s="83" t="s">
        <v>97</v>
      </c>
      <c r="AG76" s="83" t="s">
        <v>97</v>
      </c>
    </row>
    <row r="77" spans="6:125" s="83" customFormat="1" ht="225.75" customHeight="1" x14ac:dyDescent="0.3">
      <c r="F77" s="86"/>
      <c r="G77" s="86"/>
      <c r="H77" s="86"/>
      <c r="K77" s="86" t="s">
        <v>172</v>
      </c>
      <c r="L77" s="91"/>
      <c r="M77" s="86"/>
      <c r="N77" s="86" t="s">
        <v>209</v>
      </c>
      <c r="O77" s="86" t="s">
        <v>211</v>
      </c>
      <c r="P77" s="88" t="s">
        <v>97</v>
      </c>
      <c r="Q77" s="88" t="s">
        <v>97</v>
      </c>
      <c r="R77" s="88" t="s">
        <v>97</v>
      </c>
      <c r="S77" s="88" t="s">
        <v>97</v>
      </c>
      <c r="T77" s="88" t="s">
        <v>97</v>
      </c>
      <c r="U77" s="88" t="s">
        <v>97</v>
      </c>
      <c r="V77" s="88" t="s">
        <v>97</v>
      </c>
      <c r="W77" s="88" t="s">
        <v>97</v>
      </c>
      <c r="X77" s="88" t="s">
        <v>97</v>
      </c>
      <c r="Y77" s="88" t="s">
        <v>97</v>
      </c>
      <c r="Z77" s="88" t="s">
        <v>97</v>
      </c>
      <c r="AA77" s="88" t="s">
        <v>97</v>
      </c>
      <c r="AB77" s="88" t="s">
        <v>97</v>
      </c>
      <c r="AC77" s="88" t="s">
        <v>97</v>
      </c>
      <c r="AD77" s="66" t="s">
        <v>149</v>
      </c>
      <c r="AE77" s="66" t="s">
        <v>150</v>
      </c>
      <c r="AF77" s="66" t="s">
        <v>151</v>
      </c>
      <c r="AG77" s="66" t="s">
        <v>151</v>
      </c>
    </row>
    <row r="78" spans="6:125" s="83" customFormat="1" ht="240.75" customHeight="1" x14ac:dyDescent="0.3">
      <c r="F78" s="86"/>
      <c r="G78" s="86"/>
      <c r="H78" s="86"/>
      <c r="K78" s="86"/>
      <c r="M78" s="86"/>
      <c r="N78" s="86"/>
      <c r="O78" s="86"/>
      <c r="P78" s="88"/>
      <c r="W78" s="86"/>
      <c r="X78" s="86"/>
    </row>
    <row r="79" spans="6:125" s="83" customFormat="1" x14ac:dyDescent="0.3">
      <c r="F79" s="86"/>
      <c r="G79" s="86"/>
      <c r="H79" s="86"/>
      <c r="K79" s="86"/>
    </row>
    <row r="80" spans="6:125" s="83" customFormat="1" x14ac:dyDescent="0.3">
      <c r="F80" s="86"/>
      <c r="G80" s="86"/>
      <c r="H80" s="86"/>
      <c r="K80" s="86"/>
      <c r="P80" s="83" t="str">
        <f>VLOOKUP(A40,$N$74:$O$78,2,0)</f>
        <v xml:space="preserve">RMII_Slave_Mode </v>
      </c>
    </row>
    <row r="81" spans="6:125" s="83" customFormat="1" x14ac:dyDescent="0.3">
      <c r="F81" s="86"/>
      <c r="G81" s="86"/>
      <c r="H81" s="86"/>
      <c r="K81" s="86"/>
    </row>
    <row r="82" spans="6:125" s="83" customFormat="1" ht="16.2" thickBot="1" x14ac:dyDescent="0.35">
      <c r="F82" s="86"/>
      <c r="G82" s="86"/>
      <c r="H82" s="86"/>
      <c r="K82" s="92"/>
    </row>
    <row r="83" spans="6:125" s="83" customFormat="1" ht="35.25" customHeight="1" thickBot="1" x14ac:dyDescent="0.35">
      <c r="F83" s="86"/>
      <c r="G83" s="86"/>
      <c r="H83" s="86"/>
      <c r="J83" s="93"/>
      <c r="K83" s="94" t="s">
        <v>119</v>
      </c>
      <c r="L83" s="85" t="s">
        <v>118</v>
      </c>
      <c r="M83" s="86" t="s">
        <v>22</v>
      </c>
      <c r="N83" s="86" t="s">
        <v>23</v>
      </c>
      <c r="O83" s="86" t="s">
        <v>24</v>
      </c>
      <c r="P83" s="86" t="s">
        <v>25</v>
      </c>
      <c r="Q83" s="86" t="s">
        <v>26</v>
      </c>
      <c r="R83" s="86" t="s">
        <v>117</v>
      </c>
      <c r="S83" s="86" t="s">
        <v>88</v>
      </c>
      <c r="T83" s="86" t="s">
        <v>27</v>
      </c>
      <c r="U83" s="86" t="s">
        <v>0</v>
      </c>
      <c r="V83" s="86" t="s">
        <v>1</v>
      </c>
      <c r="W83" s="86" t="s">
        <v>2</v>
      </c>
      <c r="X83" s="86" t="s">
        <v>116</v>
      </c>
      <c r="Y83" s="86" t="s">
        <v>115</v>
      </c>
      <c r="Z83" s="86" t="s">
        <v>114</v>
      </c>
      <c r="AA83" s="87" t="s">
        <v>113</v>
      </c>
    </row>
    <row r="84" spans="6:125" s="83" customFormat="1" ht="67.5" customHeight="1" thickBot="1" x14ac:dyDescent="0.35">
      <c r="F84" s="86"/>
      <c r="G84" s="86"/>
      <c r="H84" s="86"/>
      <c r="J84" s="93"/>
      <c r="K84" s="86" t="s">
        <v>112</v>
      </c>
      <c r="L84" s="88" t="s">
        <v>102</v>
      </c>
      <c r="M84" s="83" t="s">
        <v>111</v>
      </c>
      <c r="T84" s="83" t="s">
        <v>99</v>
      </c>
      <c r="Y84" s="89" t="s">
        <v>110</v>
      </c>
      <c r="Z84" s="90" t="s">
        <v>110</v>
      </c>
      <c r="AA84" s="83" t="s">
        <v>96</v>
      </c>
    </row>
    <row r="85" spans="6:125" s="83" customFormat="1" ht="36.75" customHeight="1" x14ac:dyDescent="0.3">
      <c r="F85" s="86"/>
      <c r="G85" s="86"/>
      <c r="H85" s="86"/>
      <c r="J85" s="93"/>
      <c r="K85" s="86" t="s">
        <v>109</v>
      </c>
      <c r="L85" s="88" t="s">
        <v>102</v>
      </c>
      <c r="M85" s="83" t="s">
        <v>97</v>
      </c>
      <c r="P85" s="83" t="s">
        <v>97</v>
      </c>
      <c r="Q85" s="83" t="s">
        <v>97</v>
      </c>
      <c r="R85" s="83" t="s">
        <v>106</v>
      </c>
      <c r="S85" s="83" t="s">
        <v>106</v>
      </c>
      <c r="T85" s="83" t="s">
        <v>97</v>
      </c>
      <c r="W85" s="83" t="s">
        <v>97</v>
      </c>
      <c r="X85" s="86" t="s">
        <v>108</v>
      </c>
      <c r="Y85" s="86" t="s">
        <v>105</v>
      </c>
      <c r="Z85" s="83" t="s">
        <v>97</v>
      </c>
      <c r="AA85" s="83" t="s">
        <v>96</v>
      </c>
    </row>
    <row r="86" spans="6:125" s="83" customFormat="1" ht="30.75" customHeight="1" thickBot="1" x14ac:dyDescent="0.35">
      <c r="F86" s="86"/>
      <c r="G86" s="86"/>
      <c r="H86" s="86"/>
      <c r="J86" s="93"/>
      <c r="K86" s="86" t="s">
        <v>107</v>
      </c>
      <c r="L86" s="88" t="s">
        <v>102</v>
      </c>
      <c r="M86" s="83" t="s">
        <v>97</v>
      </c>
      <c r="P86" s="83" t="s">
        <v>97</v>
      </c>
      <c r="Q86" s="83" t="s">
        <v>97</v>
      </c>
      <c r="R86" s="83" t="s">
        <v>106</v>
      </c>
      <c r="S86" s="83" t="s">
        <v>106</v>
      </c>
      <c r="T86" s="83" t="s">
        <v>97</v>
      </c>
      <c r="W86" s="83" t="s">
        <v>97</v>
      </c>
      <c r="X86" s="83" t="s">
        <v>97</v>
      </c>
      <c r="Y86" s="83" t="s">
        <v>105</v>
      </c>
      <c r="Z86" s="83" t="s">
        <v>97</v>
      </c>
      <c r="AA86" s="90" t="s">
        <v>104</v>
      </c>
    </row>
    <row r="87" spans="6:125" s="83" customFormat="1" ht="47.25" customHeight="1" x14ac:dyDescent="0.3">
      <c r="F87" s="86"/>
      <c r="G87" s="86"/>
      <c r="H87" s="86"/>
      <c r="J87" s="93"/>
      <c r="K87" s="92" t="s">
        <v>103</v>
      </c>
      <c r="L87" s="88" t="s">
        <v>102</v>
      </c>
      <c r="M87" s="83" t="s">
        <v>101</v>
      </c>
      <c r="N87" s="83" t="s">
        <v>100</v>
      </c>
      <c r="O87" s="83" t="s">
        <v>100</v>
      </c>
      <c r="P87" s="83" t="s">
        <v>100</v>
      </c>
      <c r="Q87" s="83" t="s">
        <v>100</v>
      </c>
      <c r="S87" s="86" t="s">
        <v>97</v>
      </c>
      <c r="T87" s="86" t="s">
        <v>99</v>
      </c>
      <c r="U87" s="83" t="s">
        <v>98</v>
      </c>
      <c r="V87" s="83" t="s">
        <v>98</v>
      </c>
      <c r="W87" s="83" t="s">
        <v>98</v>
      </c>
      <c r="X87" s="83" t="s">
        <v>98</v>
      </c>
      <c r="Y87" s="83" t="s">
        <v>97</v>
      </c>
      <c r="Z87" s="83" t="s">
        <v>97</v>
      </c>
      <c r="AA87" s="83" t="s">
        <v>96</v>
      </c>
    </row>
    <row r="88" spans="6:125" s="83" customFormat="1" x14ac:dyDescent="0.3">
      <c r="F88" s="86"/>
      <c r="G88" s="86"/>
      <c r="H88" s="86"/>
    </row>
    <row r="89" spans="6:125" s="83" customFormat="1" x14ac:dyDescent="0.3">
      <c r="F89" s="86"/>
      <c r="G89" s="86"/>
      <c r="H89" s="86"/>
    </row>
    <row r="90" spans="6:125" s="83" customFormat="1" x14ac:dyDescent="0.3">
      <c r="F90" s="86"/>
      <c r="G90" s="86"/>
      <c r="H90" s="86"/>
    </row>
    <row r="91" spans="6:125" s="83" customFormat="1" x14ac:dyDescent="0.3">
      <c r="F91" s="86"/>
      <c r="G91" s="86"/>
      <c r="H91" s="86"/>
    </row>
    <row r="92" spans="6:125" x14ac:dyDescent="0.3">
      <c r="F92" s="57"/>
      <c r="G92" s="57"/>
      <c r="H92" s="57"/>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row>
    <row r="93" spans="6:125" x14ac:dyDescent="0.3">
      <c r="F93" s="57"/>
      <c r="G93" s="57"/>
      <c r="H93" s="57"/>
    </row>
    <row r="94" spans="6:125" x14ac:dyDescent="0.3">
      <c r="F94" s="57"/>
      <c r="G94" s="57"/>
      <c r="H94" s="57"/>
    </row>
    <row r="95" spans="6:125" x14ac:dyDescent="0.3">
      <c r="F95" s="57"/>
      <c r="G95" s="57"/>
      <c r="H95" s="57"/>
    </row>
    <row r="96" spans="6:125" x14ac:dyDescent="0.3">
      <c r="F96" s="57"/>
      <c r="G96" s="57"/>
      <c r="H96" s="57"/>
    </row>
    <row r="97" spans="6:8" x14ac:dyDescent="0.3">
      <c r="F97" s="57"/>
      <c r="G97" s="57"/>
      <c r="H97" s="57"/>
    </row>
    <row r="98" spans="6:8" x14ac:dyDescent="0.3">
      <c r="F98" s="57"/>
      <c r="G98" s="57"/>
      <c r="H98" s="57"/>
    </row>
    <row r="99" spans="6:8" x14ac:dyDescent="0.3">
      <c r="F99" s="57"/>
      <c r="G99" s="57"/>
      <c r="H99" s="57"/>
    </row>
    <row r="100" spans="6:8" x14ac:dyDescent="0.3">
      <c r="F100" s="57"/>
      <c r="G100" s="57"/>
      <c r="H100" s="57"/>
    </row>
    <row r="101" spans="6:8" x14ac:dyDescent="0.3">
      <c r="F101" s="57"/>
      <c r="G101" s="57"/>
      <c r="H101" s="57"/>
    </row>
    <row r="102" spans="6:8" x14ac:dyDescent="0.3">
      <c r="F102" s="57"/>
      <c r="G102" s="57"/>
      <c r="H102" s="57"/>
    </row>
    <row r="103" spans="6:8" x14ac:dyDescent="0.3">
      <c r="F103" s="57"/>
      <c r="G103" s="57"/>
      <c r="H103" s="57"/>
    </row>
    <row r="104" spans="6:8" x14ac:dyDescent="0.3">
      <c r="F104" s="57"/>
      <c r="G104" s="57"/>
      <c r="H104" s="57"/>
    </row>
    <row r="105" spans="6:8" x14ac:dyDescent="0.3">
      <c r="F105" s="57"/>
      <c r="G105" s="57"/>
      <c r="H105" s="57"/>
    </row>
    <row r="106" spans="6:8" x14ac:dyDescent="0.3">
      <c r="F106" s="57"/>
      <c r="G106" s="57"/>
      <c r="H106" s="57"/>
    </row>
    <row r="107" spans="6:8" x14ac:dyDescent="0.3">
      <c r="F107" s="57"/>
      <c r="G107" s="57"/>
      <c r="H107" s="57"/>
    </row>
    <row r="108" spans="6:8" x14ac:dyDescent="0.3">
      <c r="F108" s="57"/>
      <c r="G108" s="57"/>
      <c r="H108" s="57"/>
    </row>
    <row r="109" spans="6:8" x14ac:dyDescent="0.3">
      <c r="F109" s="57"/>
      <c r="G109" s="57"/>
      <c r="H109" s="57"/>
    </row>
    <row r="110" spans="6:8" x14ac:dyDescent="0.3">
      <c r="F110" s="57"/>
      <c r="G110" s="57"/>
      <c r="H110" s="57"/>
    </row>
    <row r="111" spans="6:8" x14ac:dyDescent="0.3">
      <c r="F111" s="57"/>
      <c r="G111" s="57"/>
      <c r="H111" s="57"/>
    </row>
    <row r="112" spans="6:8" x14ac:dyDescent="0.3">
      <c r="F112" s="57"/>
      <c r="G112" s="57"/>
      <c r="H112" s="57"/>
    </row>
    <row r="113" spans="6:8" x14ac:dyDescent="0.3">
      <c r="F113" s="57"/>
      <c r="G113" s="57"/>
      <c r="H113" s="57"/>
    </row>
    <row r="114" spans="6:8" x14ac:dyDescent="0.3">
      <c r="F114" s="57"/>
      <c r="G114" s="57"/>
      <c r="H114" s="57"/>
    </row>
    <row r="115" spans="6:8" x14ac:dyDescent="0.3">
      <c r="F115" s="57"/>
      <c r="G115" s="57"/>
      <c r="H115" s="57"/>
    </row>
    <row r="116" spans="6:8" x14ac:dyDescent="0.3">
      <c r="F116" s="57"/>
      <c r="G116" s="57"/>
      <c r="H116" s="57"/>
    </row>
    <row r="117" spans="6:8" x14ac:dyDescent="0.3">
      <c r="F117" s="57"/>
      <c r="G117" s="57"/>
      <c r="H117" s="57"/>
    </row>
    <row r="118" spans="6:8" x14ac:dyDescent="0.3">
      <c r="F118" s="57"/>
      <c r="G118" s="57"/>
      <c r="H118" s="57"/>
    </row>
    <row r="119" spans="6:8" x14ac:dyDescent="0.3">
      <c r="F119" s="57"/>
      <c r="G119" s="57"/>
      <c r="H119" s="57"/>
    </row>
    <row r="120" spans="6:8" x14ac:dyDescent="0.3">
      <c r="F120" s="57"/>
      <c r="G120" s="57"/>
      <c r="H120" s="57"/>
    </row>
    <row r="121" spans="6:8" x14ac:dyDescent="0.3">
      <c r="F121" s="57"/>
      <c r="G121" s="57"/>
      <c r="H121" s="57"/>
    </row>
    <row r="122" spans="6:8" x14ac:dyDescent="0.3">
      <c r="F122" s="57"/>
      <c r="G122" s="57"/>
      <c r="H122" s="57"/>
    </row>
    <row r="123" spans="6:8" x14ac:dyDescent="0.3">
      <c r="F123" s="57"/>
      <c r="G123" s="57"/>
      <c r="H123" s="57"/>
    </row>
    <row r="124" spans="6:8" x14ac:dyDescent="0.3">
      <c r="F124" s="57"/>
      <c r="G124" s="57"/>
      <c r="H124" s="57"/>
    </row>
    <row r="125" spans="6:8" x14ac:dyDescent="0.3">
      <c r="F125" s="57"/>
      <c r="G125" s="57"/>
      <c r="H125" s="57"/>
    </row>
    <row r="126" spans="6:8" x14ac:dyDescent="0.3">
      <c r="F126" s="57"/>
      <c r="G126" s="57"/>
      <c r="H126" s="57"/>
    </row>
    <row r="127" spans="6:8" x14ac:dyDescent="0.3">
      <c r="F127" s="57"/>
      <c r="G127" s="57"/>
      <c r="H127" s="57"/>
    </row>
    <row r="128" spans="6:8" x14ac:dyDescent="0.3">
      <c r="F128" s="57"/>
      <c r="G128" s="57"/>
      <c r="H128" s="57"/>
    </row>
    <row r="129" spans="6:8" x14ac:dyDescent="0.3">
      <c r="F129" s="57"/>
      <c r="G129" s="57"/>
      <c r="H129" s="57"/>
    </row>
    <row r="130" spans="6:8" x14ac:dyDescent="0.3">
      <c r="F130" s="57"/>
      <c r="G130" s="57"/>
      <c r="H130" s="57"/>
    </row>
    <row r="131" spans="6:8" x14ac:dyDescent="0.3">
      <c r="F131" s="57"/>
      <c r="G131" s="57"/>
      <c r="H131" s="57"/>
    </row>
    <row r="132" spans="6:8" x14ac:dyDescent="0.3">
      <c r="F132" s="57"/>
      <c r="G132" s="57"/>
      <c r="H132" s="57"/>
    </row>
    <row r="133" spans="6:8" x14ac:dyDescent="0.3">
      <c r="F133" s="57"/>
      <c r="G133" s="57"/>
      <c r="H133" s="57"/>
    </row>
    <row r="134" spans="6:8" x14ac:dyDescent="0.3">
      <c r="F134" s="57"/>
      <c r="G134" s="57"/>
      <c r="H134" s="57"/>
    </row>
    <row r="135" spans="6:8" x14ac:dyDescent="0.3">
      <c r="F135" s="57"/>
      <c r="G135" s="57"/>
      <c r="H135" s="57"/>
    </row>
    <row r="136" spans="6:8" x14ac:dyDescent="0.3">
      <c r="F136" s="57"/>
      <c r="G136" s="57"/>
      <c r="H136" s="57"/>
    </row>
    <row r="137" spans="6:8" x14ac:dyDescent="0.3">
      <c r="F137" s="57"/>
      <c r="G137" s="57"/>
      <c r="H137" s="57"/>
    </row>
    <row r="138" spans="6:8" x14ac:dyDescent="0.3">
      <c r="F138" s="57"/>
      <c r="G138" s="57"/>
      <c r="H138" s="57"/>
    </row>
    <row r="139" spans="6:8" x14ac:dyDescent="0.3">
      <c r="F139" s="57"/>
      <c r="G139" s="57"/>
      <c r="H139" s="57"/>
    </row>
    <row r="140" spans="6:8" x14ac:dyDescent="0.3">
      <c r="F140" s="57"/>
      <c r="G140" s="57"/>
      <c r="H140" s="57"/>
    </row>
    <row r="141" spans="6:8" x14ac:dyDescent="0.3">
      <c r="F141" s="57"/>
      <c r="G141" s="57"/>
      <c r="H141" s="57"/>
    </row>
    <row r="142" spans="6:8" x14ac:dyDescent="0.3">
      <c r="F142" s="57"/>
      <c r="G142" s="57"/>
      <c r="H142" s="57"/>
    </row>
    <row r="143" spans="6:8" x14ac:dyDescent="0.3">
      <c r="F143" s="57"/>
      <c r="G143" s="57"/>
      <c r="H143" s="57"/>
    </row>
    <row r="144" spans="6:8" x14ac:dyDescent="0.3">
      <c r="F144" s="57"/>
      <c r="G144" s="57"/>
      <c r="H144" s="57"/>
    </row>
    <row r="145" spans="6:8" x14ac:dyDescent="0.3">
      <c r="F145" s="57"/>
      <c r="G145" s="57"/>
      <c r="H145" s="57"/>
    </row>
    <row r="146" spans="6:8" x14ac:dyDescent="0.3">
      <c r="F146" s="57"/>
      <c r="G146" s="57"/>
      <c r="H146" s="57"/>
    </row>
    <row r="147" spans="6:8" x14ac:dyDescent="0.3">
      <c r="F147" s="57"/>
      <c r="G147" s="57"/>
      <c r="H147" s="57"/>
    </row>
    <row r="148" spans="6:8" x14ac:dyDescent="0.3">
      <c r="F148" s="57"/>
      <c r="G148" s="57"/>
      <c r="H148" s="57"/>
    </row>
    <row r="149" spans="6:8" x14ac:dyDescent="0.3">
      <c r="F149" s="57"/>
      <c r="G149" s="57"/>
      <c r="H149" s="57"/>
    </row>
    <row r="150" spans="6:8" x14ac:dyDescent="0.3">
      <c r="F150" s="57"/>
      <c r="G150" s="57"/>
      <c r="H150" s="57"/>
    </row>
    <row r="151" spans="6:8" x14ac:dyDescent="0.3">
      <c r="F151" s="57"/>
      <c r="G151" s="57"/>
      <c r="H151" s="57"/>
    </row>
    <row r="152" spans="6:8" x14ac:dyDescent="0.3">
      <c r="F152" s="57"/>
      <c r="G152" s="57"/>
      <c r="H152" s="57"/>
    </row>
    <row r="153" spans="6:8" x14ac:dyDescent="0.3">
      <c r="F153" s="57"/>
      <c r="G153" s="57"/>
      <c r="H153" s="57"/>
    </row>
    <row r="154" spans="6:8" x14ac:dyDescent="0.3">
      <c r="F154" s="57"/>
      <c r="G154" s="57"/>
      <c r="H154" s="57"/>
    </row>
    <row r="155" spans="6:8" x14ac:dyDescent="0.3">
      <c r="F155" s="57"/>
      <c r="G155" s="57"/>
      <c r="H155" s="57"/>
    </row>
    <row r="156" spans="6:8" x14ac:dyDescent="0.3">
      <c r="F156" s="57"/>
      <c r="G156" s="57"/>
      <c r="H156" s="57"/>
    </row>
    <row r="157" spans="6:8" x14ac:dyDescent="0.3">
      <c r="F157" s="57"/>
      <c r="G157" s="57"/>
      <c r="H157" s="57"/>
    </row>
    <row r="158" spans="6:8" x14ac:dyDescent="0.3">
      <c r="F158" s="57"/>
      <c r="G158" s="57"/>
      <c r="H158" s="57"/>
    </row>
    <row r="159" spans="6:8" x14ac:dyDescent="0.3">
      <c r="F159" s="57"/>
      <c r="G159" s="57"/>
      <c r="H159" s="57"/>
    </row>
    <row r="160" spans="6:8" x14ac:dyDescent="0.3">
      <c r="F160" s="57"/>
      <c r="G160" s="57"/>
      <c r="H160" s="57"/>
    </row>
    <row r="161" spans="6:8" x14ac:dyDescent="0.3">
      <c r="F161" s="57"/>
      <c r="G161" s="57"/>
      <c r="H161" s="57"/>
    </row>
    <row r="162" spans="6:8" x14ac:dyDescent="0.3">
      <c r="F162" s="57"/>
      <c r="G162" s="57"/>
      <c r="H162" s="57"/>
    </row>
    <row r="163" spans="6:8" x14ac:dyDescent="0.3">
      <c r="F163" s="57"/>
      <c r="G163" s="57"/>
      <c r="H163" s="57"/>
    </row>
    <row r="164" spans="6:8" x14ac:dyDescent="0.3">
      <c r="F164" s="57"/>
      <c r="G164" s="57"/>
      <c r="H164" s="57"/>
    </row>
    <row r="165" spans="6:8" x14ac:dyDescent="0.3">
      <c r="F165" s="57"/>
      <c r="G165" s="57"/>
      <c r="H165" s="57"/>
    </row>
    <row r="166" spans="6:8" x14ac:dyDescent="0.3">
      <c r="F166" s="57"/>
      <c r="G166" s="57"/>
      <c r="H166" s="57"/>
    </row>
    <row r="167" spans="6:8" x14ac:dyDescent="0.3">
      <c r="F167" s="57"/>
      <c r="G167" s="57"/>
      <c r="H167" s="57"/>
    </row>
    <row r="168" spans="6:8" x14ac:dyDescent="0.3">
      <c r="F168" s="57"/>
      <c r="G168" s="57"/>
      <c r="H168" s="57"/>
    </row>
    <row r="169" spans="6:8" x14ac:dyDescent="0.3">
      <c r="F169" s="57"/>
      <c r="G169" s="57"/>
      <c r="H169" s="57"/>
    </row>
    <row r="170" spans="6:8" x14ac:dyDescent="0.3">
      <c r="F170" s="57"/>
      <c r="G170" s="57"/>
      <c r="H170" s="57"/>
    </row>
    <row r="171" spans="6:8" x14ac:dyDescent="0.3">
      <c r="F171" s="57"/>
      <c r="G171" s="57"/>
      <c r="H171" s="57"/>
    </row>
    <row r="172" spans="6:8" x14ac:dyDescent="0.3">
      <c r="F172" s="57"/>
      <c r="G172" s="57"/>
      <c r="H172" s="57"/>
    </row>
    <row r="173" spans="6:8" x14ac:dyDescent="0.3">
      <c r="F173" s="57"/>
      <c r="G173" s="57"/>
      <c r="H173" s="57"/>
    </row>
    <row r="174" spans="6:8" x14ac:dyDescent="0.3">
      <c r="F174" s="57"/>
      <c r="G174" s="57"/>
      <c r="H174" s="57"/>
    </row>
    <row r="175" spans="6:8" x14ac:dyDescent="0.3">
      <c r="F175" s="57"/>
      <c r="G175" s="57"/>
      <c r="H175" s="57"/>
    </row>
    <row r="176" spans="6:8" x14ac:dyDescent="0.3">
      <c r="F176" s="57"/>
      <c r="G176" s="57"/>
      <c r="H176" s="57"/>
    </row>
    <row r="177" spans="6:8" x14ac:dyDescent="0.3">
      <c r="F177" s="57"/>
      <c r="G177" s="57"/>
      <c r="H177" s="57"/>
    </row>
    <row r="178" spans="6:8" x14ac:dyDescent="0.3">
      <c r="F178" s="57"/>
      <c r="G178" s="57"/>
      <c r="H178" s="57"/>
    </row>
    <row r="179" spans="6:8" x14ac:dyDescent="0.3">
      <c r="F179" s="57"/>
      <c r="G179" s="57"/>
      <c r="H179" s="57"/>
    </row>
    <row r="180" spans="6:8" x14ac:dyDescent="0.3">
      <c r="F180" s="57"/>
      <c r="G180" s="57"/>
      <c r="H180" s="57"/>
    </row>
    <row r="181" spans="6:8" x14ac:dyDescent="0.3">
      <c r="F181" s="57"/>
      <c r="G181" s="57"/>
      <c r="H181" s="57"/>
    </row>
    <row r="182" spans="6:8" x14ac:dyDescent="0.3">
      <c r="F182" s="57"/>
      <c r="G182" s="57"/>
      <c r="H182" s="57"/>
    </row>
    <row r="183" spans="6:8" x14ac:dyDescent="0.3">
      <c r="F183" s="57"/>
      <c r="G183" s="57"/>
      <c r="H183" s="57"/>
    </row>
    <row r="184" spans="6:8" x14ac:dyDescent="0.3">
      <c r="F184" s="57"/>
      <c r="G184" s="57"/>
      <c r="H184" s="57"/>
    </row>
    <row r="185" spans="6:8" x14ac:dyDescent="0.3">
      <c r="F185" s="57"/>
      <c r="G185" s="57"/>
      <c r="H185" s="57"/>
    </row>
  </sheetData>
  <dataConsolidate/>
  <mergeCells count="31">
    <mergeCell ref="A59:B59"/>
    <mergeCell ref="A12:H12"/>
    <mergeCell ref="A13:A14"/>
    <mergeCell ref="B13:B14"/>
    <mergeCell ref="C13:C14"/>
    <mergeCell ref="A15:H16"/>
    <mergeCell ref="A10:H10"/>
    <mergeCell ref="A2:A9"/>
    <mergeCell ref="B2:B3"/>
    <mergeCell ref="C2:C3"/>
    <mergeCell ref="B4:B5"/>
    <mergeCell ref="C4:C5"/>
    <mergeCell ref="B6:B7"/>
    <mergeCell ref="C6:C7"/>
    <mergeCell ref="B8:B9"/>
    <mergeCell ref="C8:C9"/>
    <mergeCell ref="A17:A19"/>
    <mergeCell ref="A20:H21"/>
    <mergeCell ref="A22:A23"/>
    <mergeCell ref="A58:H58"/>
    <mergeCell ref="A39:H39"/>
    <mergeCell ref="A40:A57"/>
    <mergeCell ref="A35:H35"/>
    <mergeCell ref="A37:H37"/>
    <mergeCell ref="E40:E57"/>
    <mergeCell ref="A24:A25"/>
    <mergeCell ref="A26:H26"/>
    <mergeCell ref="A27:A28"/>
    <mergeCell ref="A29:H29"/>
    <mergeCell ref="A31:H31"/>
    <mergeCell ref="A33:H33"/>
  </mergeCells>
  <dataValidations count="1">
    <dataValidation type="list" allowBlank="1" showInputMessage="1" showErrorMessage="1" sqref="A40:A57" xr:uid="{3FD2A926-F9D0-42D0-B217-55B07BB1AD9B}">
      <formula1>$N$75:$N$77</formula1>
    </dataValidation>
  </dataValidations>
  <pageMargins left="0.7" right="0.7" top="0.75" bottom="0.75" header="0.3" footer="0.3"/>
  <pageSetup orientation="portrait"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2894D5-2522-4C62-8231-72CBB29061A0}">
  <ds:schemaRefs>
    <ds:schemaRef ds:uri="http://schemas.microsoft.com/sharepoint/v3/contenttype/forms"/>
  </ds:schemaRefs>
</ds:datastoreItem>
</file>

<file path=customXml/itemProps2.xml><?xml version="1.0" encoding="utf-8"?>
<ds:datastoreItem xmlns:ds="http://schemas.openxmlformats.org/officeDocument/2006/customXml" ds:itemID="{F35B3030-9EDD-4370-AC3E-4A45D70994D2}">
  <ds:schemaRefs>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bb91c991-12d0-4478-8207-ba123b6299cc"/>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073DF2E-3863-4817-A049-030E16BFC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12</vt:i4>
      </vt:variant>
    </vt:vector>
  </HeadingPairs>
  <TitlesOfParts>
    <vt:vector size="14" baseType="lpstr">
      <vt:lpstr>DP83869HM Strap Tool</vt:lpstr>
      <vt:lpstr>DP83869 Schematic checklist</vt:lpstr>
      <vt:lpstr>'DP83869 Schematic checklist'!MII_Mode</vt:lpstr>
      <vt:lpstr>'DP83869 Schematic checklist'!MII_Mode_Map</vt:lpstr>
      <vt:lpstr>'DP83869 Schematic checklist'!MIIModeMap</vt:lpstr>
      <vt:lpstr>'DP83869 Schematic checklist'!RGMII_Mode</vt:lpstr>
      <vt:lpstr>'DP83869 Schematic checklist'!RGMII_Mode_Map</vt:lpstr>
      <vt:lpstr>'DP83869 Schematic checklist'!RGMIIModeMap</vt:lpstr>
      <vt:lpstr>'DP83869 Schematic checklist'!RMII_Master_Mode</vt:lpstr>
      <vt:lpstr>'DP83869 Schematic checklist'!RMII_Master_Mode_Map</vt:lpstr>
      <vt:lpstr>'DP83869 Schematic checklist'!RMII_Slave_Mode</vt:lpstr>
      <vt:lpstr>'DP83869 Schematic checklist'!RMII_Slave_Mode_Map</vt:lpstr>
      <vt:lpstr>'DP83869 Schematic checklist'!RMIIMasterModeMap</vt:lpstr>
      <vt:lpstr>'DP83869 Schematic checklist'!RMIISlaveModeMap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User</dc:creator>
  <cp:lastModifiedBy>Lin, Hillman</cp:lastModifiedBy>
  <cp:lastPrinted>2019-03-06T23:28:46Z</cp:lastPrinted>
  <dcterms:created xsi:type="dcterms:W3CDTF">2017-11-24T07:37:11Z</dcterms:created>
  <dcterms:modified xsi:type="dcterms:W3CDTF">2023-12-06T02:46:01Z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